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110" windowWidth="19400" windowHeight="8060" tabRatio="653" activeTab="1"/>
  </bookViews>
  <sheets>
    <sheet name="検査表 " sheetId="10" r:id="rId1"/>
    <sheet name="記入例" sheetId="11" r:id="rId2"/>
  </sheets>
  <definedNames>
    <definedName name="_xlnm._FilterDatabase" localSheetId="1" hidden="1">記入例!$O$37:$R$38</definedName>
    <definedName name="_xlnm._FilterDatabase" localSheetId="0" hidden="1">'検査表 '!$O$37:$R$38</definedName>
    <definedName name="_xlnm.Print_Area" localSheetId="1">記入例!$A$1:$AR$43</definedName>
    <definedName name="_xlnm.Print_Area" localSheetId="0">'検査表 '!$B$1:$R$42</definedName>
  </definedNames>
  <calcPr calcId="162913"/>
</workbook>
</file>

<file path=xl/calcChain.xml><?xml version="1.0" encoding="utf-8"?>
<calcChain xmlns="http://schemas.openxmlformats.org/spreadsheetml/2006/main">
  <c r="T19" i="11" l="1"/>
  <c r="T20" i="11"/>
  <c r="T21" i="11"/>
  <c r="T22" i="11"/>
  <c r="T23" i="11"/>
  <c r="T24" i="11"/>
  <c r="T15" i="11"/>
  <c r="T18" i="11"/>
  <c r="T20" i="10"/>
  <c r="T21" i="10"/>
  <c r="T22" i="10"/>
  <c r="T23" i="10"/>
  <c r="T24" i="10"/>
  <c r="T14" i="10"/>
  <c r="T15" i="10"/>
  <c r="T16" i="10"/>
  <c r="T17" i="10"/>
  <c r="T18" i="10"/>
  <c r="T19" i="10"/>
  <c r="T13" i="10"/>
  <c r="P35" i="11" l="1"/>
  <c r="N35" i="11"/>
  <c r="L35" i="11"/>
  <c r="M35" i="11" s="1"/>
  <c r="H35" i="11"/>
  <c r="D35" i="11"/>
  <c r="B35" i="11"/>
  <c r="C35" i="11" s="1"/>
  <c r="P34" i="11"/>
  <c r="N34" i="11"/>
  <c r="L34" i="11"/>
  <c r="M34" i="11" s="1"/>
  <c r="H34" i="11"/>
  <c r="D34" i="11"/>
  <c r="B34" i="11"/>
  <c r="C34" i="11" s="1"/>
  <c r="P33" i="11"/>
  <c r="N33" i="11"/>
  <c r="L33" i="11"/>
  <c r="M33" i="11" s="1"/>
  <c r="H33" i="11"/>
  <c r="D33" i="11"/>
  <c r="B33" i="11"/>
  <c r="C33" i="11" s="1"/>
  <c r="P32" i="11"/>
  <c r="N32" i="11"/>
  <c r="L32" i="11"/>
  <c r="M32" i="11" s="1"/>
  <c r="H32" i="11"/>
  <c r="D32" i="11"/>
  <c r="B32" i="11"/>
  <c r="C32" i="11" s="1"/>
  <c r="P31" i="11"/>
  <c r="N31" i="11"/>
  <c r="L31" i="11"/>
  <c r="M31" i="11" s="1"/>
  <c r="H31" i="11"/>
  <c r="D31" i="11"/>
  <c r="B31" i="11"/>
  <c r="C31" i="11" s="1"/>
  <c r="P30" i="11"/>
  <c r="N30" i="11"/>
  <c r="L30" i="11"/>
  <c r="M30" i="11" s="1"/>
  <c r="H30" i="11"/>
  <c r="D30" i="11"/>
  <c r="B30" i="11"/>
  <c r="C30" i="11" s="1"/>
  <c r="P29" i="11"/>
  <c r="N29" i="11"/>
  <c r="L29" i="11"/>
  <c r="M29" i="11" s="1"/>
  <c r="H29" i="11"/>
  <c r="D29" i="11"/>
  <c r="B29" i="11"/>
  <c r="C29" i="11" s="1"/>
  <c r="P28" i="11"/>
  <c r="N28" i="11"/>
  <c r="L28" i="11"/>
  <c r="M28" i="11" s="1"/>
  <c r="H28" i="11"/>
  <c r="D28" i="11"/>
  <c r="B28" i="11"/>
  <c r="C28" i="11" s="1"/>
  <c r="P27" i="11"/>
  <c r="N27" i="11"/>
  <c r="L27" i="11"/>
  <c r="M27" i="11" s="1"/>
  <c r="H27" i="11"/>
  <c r="D27" i="11"/>
  <c r="B27" i="11"/>
  <c r="C27" i="11" s="1"/>
  <c r="R24" i="11"/>
  <c r="Q24" i="11"/>
  <c r="H24" i="11"/>
  <c r="G24" i="11"/>
  <c r="F24" i="11"/>
  <c r="R23" i="11"/>
  <c r="Q23" i="11"/>
  <c r="H23" i="11"/>
  <c r="G23" i="11"/>
  <c r="F23" i="11"/>
  <c r="R22" i="11"/>
  <c r="Q22" i="11"/>
  <c r="H22" i="11"/>
  <c r="G22" i="11"/>
  <c r="F22" i="11"/>
  <c r="R21" i="11"/>
  <c r="Q21" i="11"/>
  <c r="H21" i="11"/>
  <c r="G21" i="11"/>
  <c r="F21" i="11"/>
  <c r="R20" i="11"/>
  <c r="Q20" i="11"/>
  <c r="H20" i="11"/>
  <c r="G20" i="11"/>
  <c r="F20" i="11"/>
  <c r="R19" i="11"/>
  <c r="Q19" i="11"/>
  <c r="H19" i="11"/>
  <c r="G19" i="11"/>
  <c r="F19" i="11"/>
  <c r="R18" i="11"/>
  <c r="Q18" i="11"/>
  <c r="H18" i="11"/>
  <c r="G18" i="11"/>
  <c r="F18" i="11"/>
  <c r="H17" i="11"/>
  <c r="G17" i="11"/>
  <c r="F17" i="11"/>
  <c r="H16" i="11"/>
  <c r="G16" i="11"/>
  <c r="F16" i="11"/>
  <c r="R15" i="11"/>
  <c r="Q15" i="11"/>
  <c r="H15" i="11"/>
  <c r="G15" i="11"/>
  <c r="F15" i="11"/>
  <c r="H14" i="11"/>
  <c r="G14" i="11"/>
  <c r="F14" i="11"/>
  <c r="H13" i="11"/>
  <c r="G13" i="11"/>
  <c r="F13" i="11"/>
  <c r="H12" i="11"/>
  <c r="G12" i="11"/>
  <c r="F12" i="11"/>
  <c r="H11" i="11"/>
  <c r="G11" i="11"/>
  <c r="F11" i="11"/>
  <c r="H10" i="11"/>
  <c r="G10" i="11"/>
  <c r="F10" i="11"/>
  <c r="H9" i="11"/>
  <c r="G9" i="11"/>
  <c r="F9" i="11"/>
  <c r="H8" i="11"/>
  <c r="G8" i="11"/>
  <c r="F8" i="11"/>
  <c r="H7" i="11"/>
  <c r="G7" i="11"/>
  <c r="F7" i="11"/>
  <c r="T6" i="11"/>
  <c r="R13" i="11" s="1"/>
  <c r="R14" i="11" l="1"/>
  <c r="Q16" i="11"/>
  <c r="Q13" i="11"/>
  <c r="R16" i="11"/>
  <c r="R10" i="11"/>
  <c r="T17" i="11"/>
  <c r="T13" i="11"/>
  <c r="T14" i="11"/>
  <c r="T16" i="11"/>
  <c r="Q17" i="11"/>
  <c r="Q14" i="11"/>
  <c r="R17" i="11"/>
  <c r="Q11" i="11"/>
  <c r="Q8" i="11"/>
  <c r="R8" i="11"/>
  <c r="Q12" i="11"/>
  <c r="T7" i="11"/>
  <c r="T8" i="11"/>
  <c r="T10" i="11"/>
  <c r="T12" i="11"/>
  <c r="X9" i="11" s="1"/>
  <c r="T9" i="11"/>
  <c r="T11" i="11"/>
  <c r="R11" i="11"/>
  <c r="Q7" i="11"/>
  <c r="R7" i="11"/>
  <c r="R12" i="11"/>
  <c r="R9" i="11"/>
  <c r="Q9" i="11"/>
  <c r="Q10" i="11"/>
  <c r="P28" i="10"/>
  <c r="P29" i="10"/>
  <c r="P30" i="10"/>
  <c r="P31" i="10"/>
  <c r="P32" i="10"/>
  <c r="P33" i="10"/>
  <c r="P34" i="10"/>
  <c r="P35" i="10"/>
  <c r="P27" i="10"/>
  <c r="H28" i="10"/>
  <c r="H29" i="10"/>
  <c r="H30" i="10"/>
  <c r="H31" i="10"/>
  <c r="H32" i="10"/>
  <c r="H33" i="10"/>
  <c r="H34" i="10"/>
  <c r="H35" i="10"/>
  <c r="H27" i="10"/>
  <c r="H22" i="10"/>
  <c r="H23" i="10"/>
  <c r="H24" i="10"/>
  <c r="H16" i="10"/>
  <c r="H17" i="10"/>
  <c r="H18" i="10"/>
  <c r="H19" i="10"/>
  <c r="H20" i="10"/>
  <c r="H21" i="10"/>
  <c r="H13" i="10"/>
  <c r="H14" i="10"/>
  <c r="H15" i="10"/>
  <c r="H8" i="10"/>
  <c r="H9" i="10"/>
  <c r="H10" i="10"/>
  <c r="H11" i="10"/>
  <c r="H12" i="10"/>
  <c r="H7" i="10"/>
  <c r="G22" i="10"/>
  <c r="G23" i="10"/>
  <c r="G24" i="10"/>
  <c r="G17" i="10"/>
  <c r="G18" i="10"/>
  <c r="G19" i="10"/>
  <c r="G20" i="10"/>
  <c r="G21" i="10"/>
  <c r="G8" i="10"/>
  <c r="G9" i="10"/>
  <c r="G10" i="10"/>
  <c r="G11" i="10"/>
  <c r="G12" i="10"/>
  <c r="G13" i="10"/>
  <c r="G14" i="10"/>
  <c r="G15" i="10"/>
  <c r="G16" i="10"/>
  <c r="G7" i="10"/>
  <c r="R22" i="10" l="1"/>
  <c r="R23" i="10"/>
  <c r="R24" i="10"/>
  <c r="R13" i="10"/>
  <c r="R14" i="10"/>
  <c r="R15" i="10"/>
  <c r="R18" i="10"/>
  <c r="R19" i="10"/>
  <c r="R20" i="10"/>
  <c r="R21" i="10"/>
  <c r="N35" i="10"/>
  <c r="L35" i="10"/>
  <c r="M35" i="10" s="1"/>
  <c r="D35" i="10"/>
  <c r="B35" i="10"/>
  <c r="C35" i="10" s="1"/>
  <c r="N34" i="10"/>
  <c r="L34" i="10"/>
  <c r="M34" i="10" s="1"/>
  <c r="D34" i="10"/>
  <c r="B34" i="10"/>
  <c r="C34" i="10" s="1"/>
  <c r="N33" i="10"/>
  <c r="L33" i="10"/>
  <c r="M33" i="10" s="1"/>
  <c r="D33" i="10"/>
  <c r="B33" i="10"/>
  <c r="C33" i="10" s="1"/>
  <c r="N32" i="10"/>
  <c r="L32" i="10"/>
  <c r="M32" i="10" s="1"/>
  <c r="D32" i="10"/>
  <c r="B32" i="10"/>
  <c r="C32" i="10" s="1"/>
  <c r="N31" i="10"/>
  <c r="L31" i="10"/>
  <c r="M31" i="10" s="1"/>
  <c r="D31" i="10"/>
  <c r="B31" i="10"/>
  <c r="C31" i="10" s="1"/>
  <c r="N30" i="10"/>
  <c r="L30" i="10"/>
  <c r="M30" i="10" s="1"/>
  <c r="D30" i="10"/>
  <c r="B30" i="10"/>
  <c r="C30" i="10" s="1"/>
  <c r="N29" i="10"/>
  <c r="L29" i="10"/>
  <c r="M29" i="10" s="1"/>
  <c r="D29" i="10"/>
  <c r="B29" i="10"/>
  <c r="C29" i="10" s="1"/>
  <c r="N28" i="10"/>
  <c r="L28" i="10"/>
  <c r="M28" i="10" s="1"/>
  <c r="D28" i="10"/>
  <c r="B28" i="10"/>
  <c r="C28" i="10" s="1"/>
  <c r="N27" i="10"/>
  <c r="L27" i="10"/>
  <c r="M27" i="10" s="1"/>
  <c r="D27" i="10"/>
  <c r="B27" i="10"/>
  <c r="C27" i="10" s="1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F17" i="10"/>
  <c r="F16" i="10"/>
  <c r="Q15" i="10"/>
  <c r="F15" i="10"/>
  <c r="Q14" i="10"/>
  <c r="F14" i="10"/>
  <c r="Q13" i="10"/>
  <c r="F13" i="10"/>
  <c r="F12" i="10"/>
  <c r="F11" i="10"/>
  <c r="F10" i="10"/>
  <c r="F9" i="10"/>
  <c r="F8" i="10"/>
  <c r="F7" i="10"/>
  <c r="T6" i="10"/>
  <c r="R16" i="10" l="1"/>
  <c r="T8" i="10"/>
  <c r="T9" i="10"/>
  <c r="T11" i="10"/>
  <c r="T10" i="10"/>
  <c r="T12" i="10"/>
  <c r="T7" i="10"/>
  <c r="Q16" i="10"/>
  <c r="R7" i="10"/>
  <c r="X9" i="10"/>
  <c r="R10" i="10"/>
  <c r="R12" i="10"/>
  <c r="R11" i="10"/>
  <c r="R17" i="10"/>
  <c r="R9" i="10"/>
  <c r="Q17" i="10"/>
  <c r="R8" i="10"/>
  <c r="Q10" i="10"/>
  <c r="Q8" i="10"/>
  <c r="Q11" i="10"/>
  <c r="Q7" i="10"/>
  <c r="Q9" i="10"/>
  <c r="Q12" i="10"/>
</calcChain>
</file>

<file path=xl/sharedStrings.xml><?xml version="1.0" encoding="utf-8"?>
<sst xmlns="http://schemas.openxmlformats.org/spreadsheetml/2006/main" count="223" uniqueCount="137">
  <si>
    <t>排 水 設 備 検 査 票</t>
    <rPh sb="0" eb="1">
      <t>ハイ</t>
    </rPh>
    <rPh sb="2" eb="3">
      <t>ミズ</t>
    </rPh>
    <rPh sb="4" eb="5">
      <t>セツ</t>
    </rPh>
    <rPh sb="6" eb="7">
      <t>ソナエ</t>
    </rPh>
    <rPh sb="8" eb="9">
      <t>ケン</t>
    </rPh>
    <rPh sb="10" eb="11">
      <t>サ</t>
    </rPh>
    <rPh sb="12" eb="13">
      <t>ヒョウ</t>
    </rPh>
    <phoneticPr fontId="1"/>
  </si>
  <si>
    <t>管底視準高</t>
    <rPh sb="0" eb="1">
      <t>カン</t>
    </rPh>
    <rPh sb="1" eb="2">
      <t>テイ</t>
    </rPh>
    <rPh sb="2" eb="3">
      <t>シ</t>
    </rPh>
    <rPh sb="3" eb="4">
      <t>ジュン</t>
    </rPh>
    <rPh sb="4" eb="5">
      <t>タカ</t>
    </rPh>
    <phoneticPr fontId="1"/>
  </si>
  <si>
    <t>管底高</t>
    <rPh sb="0" eb="1">
      <t>カン</t>
    </rPh>
    <rPh sb="1" eb="2">
      <t>テイ</t>
    </rPh>
    <rPh sb="2" eb="3">
      <t>タカ</t>
    </rPh>
    <phoneticPr fontId="1"/>
  </si>
  <si>
    <t>合流等</t>
    <rPh sb="0" eb="2">
      <t>ゴウリュウ</t>
    </rPh>
    <rPh sb="2" eb="3">
      <t>トウ</t>
    </rPh>
    <phoneticPr fontId="1"/>
  </si>
  <si>
    <t>区　　間</t>
    <rPh sb="0" eb="1">
      <t>ク</t>
    </rPh>
    <rPh sb="3" eb="4">
      <t>アイダ</t>
    </rPh>
    <phoneticPr fontId="1"/>
  </si>
  <si>
    <t>距　　離（ｍ）</t>
    <rPh sb="0" eb="1">
      <t>キョ</t>
    </rPh>
    <rPh sb="3" eb="4">
      <t>ハナ</t>
    </rPh>
    <phoneticPr fontId="1"/>
  </si>
  <si>
    <t>勾配（‰）</t>
    <rPh sb="0" eb="1">
      <t>コウ</t>
    </rPh>
    <rPh sb="1" eb="2">
      <t>ハイ</t>
    </rPh>
    <phoneticPr fontId="1"/>
  </si>
  <si>
    <t>摘要</t>
    <rPh sb="0" eb="1">
      <t>テキ</t>
    </rPh>
    <rPh sb="1" eb="2">
      <t>ヨウ</t>
    </rPh>
    <phoneticPr fontId="1"/>
  </si>
  <si>
    <t>摘　要</t>
    <rPh sb="0" eb="1">
      <t>チャク</t>
    </rPh>
    <rPh sb="2" eb="3">
      <t>ヨウ</t>
    </rPh>
    <phoneticPr fontId="1"/>
  </si>
  <si>
    <t>公共桝天端
との高低差
(cm)</t>
    <rPh sb="0" eb="2">
      <t>コウキョウ</t>
    </rPh>
    <rPh sb="2" eb="3">
      <t>マス</t>
    </rPh>
    <rPh sb="3" eb="4">
      <t>テン</t>
    </rPh>
    <rPh sb="4" eb="5">
      <t>タン</t>
    </rPh>
    <rPh sb="8" eb="11">
      <t>コウテイサ</t>
    </rPh>
    <phoneticPr fontId="1"/>
  </si>
  <si>
    <t>管底高(出)</t>
    <rPh sb="0" eb="1">
      <t>カン</t>
    </rPh>
    <rPh sb="1" eb="2">
      <t>テイ</t>
    </rPh>
    <rPh sb="2" eb="3">
      <t>タカ</t>
    </rPh>
    <rPh sb="4" eb="5">
      <t>デ</t>
    </rPh>
    <phoneticPr fontId="1"/>
  </si>
  <si>
    <t>番号</t>
    <phoneticPr fontId="1"/>
  </si>
  <si>
    <t>内径×深さ</t>
    <phoneticPr fontId="1"/>
  </si>
  <si>
    <t>摘要</t>
    <phoneticPr fontId="1"/>
  </si>
  <si>
    <t>距離（ｍ）</t>
    <phoneticPr fontId="1"/>
  </si>
  <si>
    <t>申請者</t>
    <rPh sb="0" eb="3">
      <t>シンセイシャ</t>
    </rPh>
    <phoneticPr fontId="1"/>
  </si>
  <si>
    <t>防臭装置等</t>
    <rPh sb="0" eb="2">
      <t>ボウシュウ</t>
    </rPh>
    <rPh sb="2" eb="4">
      <t>ソウチ</t>
    </rPh>
    <rPh sb="4" eb="5">
      <t>トウ</t>
    </rPh>
    <phoneticPr fontId="1"/>
  </si>
  <si>
    <t>台所</t>
    <rPh sb="0" eb="2">
      <t>ダイドコロ</t>
    </rPh>
    <phoneticPr fontId="1"/>
  </si>
  <si>
    <t>洗濯</t>
    <rPh sb="0" eb="2">
      <t>センタク</t>
    </rPh>
    <phoneticPr fontId="1"/>
  </si>
  <si>
    <t>洗面</t>
    <rPh sb="0" eb="2">
      <t>センメン</t>
    </rPh>
    <phoneticPr fontId="1"/>
  </si>
  <si>
    <t>手洗</t>
    <rPh sb="0" eb="2">
      <t>テアラ</t>
    </rPh>
    <phoneticPr fontId="1"/>
  </si>
  <si>
    <t>風呂</t>
    <rPh sb="0" eb="2">
      <t>フロ</t>
    </rPh>
    <phoneticPr fontId="1"/>
  </si>
  <si>
    <t>外流</t>
    <rPh sb="0" eb="1">
      <t>ソト</t>
    </rPh>
    <rPh sb="1" eb="2">
      <t>ナガ</t>
    </rPh>
    <phoneticPr fontId="1"/>
  </si>
  <si>
    <t>阻集器</t>
    <rPh sb="0" eb="1">
      <t>ソ</t>
    </rPh>
    <rPh sb="1" eb="2">
      <t>シュウ</t>
    </rPh>
    <rPh sb="2" eb="3">
      <t>キ</t>
    </rPh>
    <phoneticPr fontId="1"/>
  </si>
  <si>
    <t>便槽処理</t>
    <rPh sb="0" eb="1">
      <t>ベン</t>
    </rPh>
    <rPh sb="1" eb="2">
      <t>ソウ</t>
    </rPh>
    <rPh sb="2" eb="4">
      <t>ショリ</t>
    </rPh>
    <phoneticPr fontId="1"/>
  </si>
  <si>
    <t>宅内通気弁</t>
    <rPh sb="0" eb="1">
      <t>タク</t>
    </rPh>
    <rPh sb="1" eb="2">
      <t>ナイ</t>
    </rPh>
    <rPh sb="2" eb="4">
      <t>ツウキ</t>
    </rPh>
    <rPh sb="4" eb="5">
      <t>ベン</t>
    </rPh>
    <phoneticPr fontId="1"/>
  </si>
  <si>
    <t>箇所</t>
    <rPh sb="0" eb="2">
      <t>カショ</t>
    </rPh>
    <phoneticPr fontId="1"/>
  </si>
  <si>
    <t>宅内器具</t>
    <rPh sb="0" eb="1">
      <t>タク</t>
    </rPh>
    <rPh sb="1" eb="2">
      <t>ナイ</t>
    </rPh>
    <rPh sb="2" eb="4">
      <t>キグ</t>
    </rPh>
    <phoneticPr fontId="1"/>
  </si>
  <si>
    <t>接続なし</t>
    <rPh sb="0" eb="2">
      <t>セツゾク</t>
    </rPh>
    <phoneticPr fontId="1"/>
  </si>
  <si>
    <t>なし</t>
  </si>
  <si>
    <t>―</t>
    <phoneticPr fontId="1"/>
  </si>
  <si>
    <t>なし</t>
    <phoneticPr fontId="1"/>
  </si>
  <si>
    <t>接続あり</t>
    <rPh sb="0" eb="2">
      <t>セツゾク</t>
    </rPh>
    <phoneticPr fontId="1"/>
  </si>
  <si>
    <t>宅外器具</t>
    <rPh sb="0" eb="1">
      <t>タク</t>
    </rPh>
    <rPh sb="1" eb="2">
      <t>ソト</t>
    </rPh>
    <rPh sb="2" eb="4">
      <t>キグ</t>
    </rPh>
    <phoneticPr fontId="1"/>
  </si>
  <si>
    <t>・</t>
    <phoneticPr fontId="1"/>
  </si>
  <si>
    <t>検査済証番号</t>
    <phoneticPr fontId="1"/>
  </si>
  <si>
    <t>通気管</t>
    <phoneticPr fontId="1"/>
  </si>
  <si>
    <t>宅外通気弁</t>
    <rPh sb="0" eb="1">
      <t>タク</t>
    </rPh>
    <rPh sb="1" eb="2">
      <t>ソト</t>
    </rPh>
    <rPh sb="2" eb="4">
      <t>ツウキ</t>
    </rPh>
    <rPh sb="4" eb="5">
      <t>ベン</t>
    </rPh>
    <phoneticPr fontId="1"/>
  </si>
  <si>
    <t>指示事項</t>
    <rPh sb="0" eb="4">
      <t>シジジコウ</t>
    </rPh>
    <phoneticPr fontId="1"/>
  </si>
  <si>
    <t>指定工事店</t>
    <rPh sb="0" eb="2">
      <t>シテイ</t>
    </rPh>
    <rPh sb="2" eb="4">
      <t>コウジ</t>
    </rPh>
    <rPh sb="4" eb="5">
      <t>テン</t>
    </rPh>
    <phoneticPr fontId="1"/>
  </si>
  <si>
    <t>検　査　日</t>
    <rPh sb="0" eb="1">
      <t>ケン</t>
    </rPh>
    <rPh sb="2" eb="3">
      <t>サ</t>
    </rPh>
    <rPh sb="4" eb="5">
      <t>ヒ</t>
    </rPh>
    <phoneticPr fontId="1"/>
  </si>
  <si>
    <t>検 査 員</t>
    <rPh sb="0" eb="1">
      <t>ケン</t>
    </rPh>
    <rPh sb="2" eb="3">
      <t>サ</t>
    </rPh>
    <rPh sb="4" eb="5">
      <t>イン</t>
    </rPh>
    <phoneticPr fontId="1"/>
  </si>
  <si>
    <t>設置場所</t>
    <rPh sb="0" eb="2">
      <t>セッチ</t>
    </rPh>
    <rPh sb="2" eb="4">
      <t>バショ</t>
    </rPh>
    <phoneticPr fontId="1"/>
  </si>
  <si>
    <t xml:space="preserve"> 富士宮市</t>
    <rPh sb="1" eb="5">
      <t>フジノミヤシ</t>
    </rPh>
    <phoneticPr fontId="1"/>
  </si>
  <si>
    <t>メーター番号</t>
    <phoneticPr fontId="1"/>
  </si>
  <si>
    <t>VPφ50</t>
    <phoneticPr fontId="1"/>
  </si>
  <si>
    <t>ドルゴ通気</t>
    <rPh sb="3" eb="5">
      <t>ツウキ</t>
    </rPh>
    <phoneticPr fontId="1"/>
  </si>
  <si>
    <t>視準高さ（単位：ｍ　小数第3位　高低差はｃｍで表示）</t>
    <rPh sb="0" eb="1">
      <t>シ</t>
    </rPh>
    <rPh sb="1" eb="2">
      <t>ジュン</t>
    </rPh>
    <rPh sb="2" eb="3">
      <t>ダカ</t>
    </rPh>
    <rPh sb="5" eb="7">
      <t>タンイ</t>
    </rPh>
    <rPh sb="10" eb="12">
      <t>ショウスウ</t>
    </rPh>
    <rPh sb="12" eb="13">
      <t>ダイ</t>
    </rPh>
    <rPh sb="14" eb="15">
      <t>イ</t>
    </rPh>
    <rPh sb="16" eb="19">
      <t>コウテイサ</t>
    </rPh>
    <rPh sb="23" eb="25">
      <t>ヒョウジ</t>
    </rPh>
    <phoneticPr fontId="1"/>
  </si>
  <si>
    <t>①</t>
    <phoneticPr fontId="1"/>
  </si>
  <si>
    <t>②</t>
    <phoneticPr fontId="1"/>
  </si>
  <si>
    <t>・防臭装置等はリストから選択。</t>
    <rPh sb="1" eb="5">
      <t>ボウシュウソウチ</t>
    </rPh>
    <rPh sb="5" eb="6">
      <t>トウ</t>
    </rPh>
    <rPh sb="12" eb="14">
      <t>センタク</t>
    </rPh>
    <phoneticPr fontId="1"/>
  </si>
  <si>
    <t>・通気管の種類はリストから選択。</t>
    <rPh sb="1" eb="3">
      <t>ツウキ</t>
    </rPh>
    <rPh sb="3" eb="4">
      <t>カン</t>
    </rPh>
    <rPh sb="5" eb="7">
      <t>シュルイ</t>
    </rPh>
    <rPh sb="13" eb="15">
      <t>センタク</t>
    </rPh>
    <phoneticPr fontId="1"/>
  </si>
  <si>
    <t>・メーター番号の記入。</t>
    <rPh sb="5" eb="7">
      <t>バンゴウ</t>
    </rPh>
    <rPh sb="8" eb="10">
      <t>キニュウ</t>
    </rPh>
    <phoneticPr fontId="1"/>
  </si>
  <si>
    <t>・検査済証番号は記入しない。</t>
    <rPh sb="1" eb="5">
      <t>ケンサズミショウ</t>
    </rPh>
    <rPh sb="5" eb="7">
      <t>バンゴウ</t>
    </rPh>
    <rPh sb="8" eb="10">
      <t>キニュウ</t>
    </rPh>
    <phoneticPr fontId="1"/>
  </si>
  <si>
    <t>あり(合併浄化槽)</t>
    <rPh sb="3" eb="5">
      <t>ガッペイ</t>
    </rPh>
    <rPh sb="5" eb="8">
      <t>ジョウカソウ</t>
    </rPh>
    <phoneticPr fontId="1"/>
  </si>
  <si>
    <t>あり(単独浄化槽)</t>
    <rPh sb="3" eb="5">
      <t>タンドク</t>
    </rPh>
    <rPh sb="5" eb="8">
      <t>ジョウカソウ</t>
    </rPh>
    <phoneticPr fontId="1"/>
  </si>
  <si>
    <t>・検査日、検査員の欄は記入しない。</t>
    <rPh sb="1" eb="4">
      <t>ケンサビ</t>
    </rPh>
    <rPh sb="5" eb="8">
      <t>ケンサイン</t>
    </rPh>
    <rPh sb="9" eb="10">
      <t>ラン</t>
    </rPh>
    <rPh sb="11" eb="13">
      <t>キニュウ</t>
    </rPh>
    <phoneticPr fontId="1"/>
  </si>
  <si>
    <t>　摘要欄以外は自動計算。</t>
    <phoneticPr fontId="1"/>
  </si>
  <si>
    <t>・枝線があるときは、本線のあとに</t>
    <phoneticPr fontId="1"/>
  </si>
  <si>
    <t>　</t>
    <phoneticPr fontId="1"/>
  </si>
  <si>
    <t>④</t>
    <phoneticPr fontId="1"/>
  </si>
  <si>
    <t>③</t>
    <phoneticPr fontId="1"/>
  </si>
  <si>
    <t>⑥</t>
    <phoneticPr fontId="1"/>
  </si>
  <si>
    <t>⑦</t>
    <phoneticPr fontId="1"/>
  </si>
  <si>
    <t>⑤</t>
    <phoneticPr fontId="1"/>
  </si>
  <si>
    <t>公</t>
    <rPh sb="0" eb="1">
      <t>コウ</t>
    </rPh>
    <phoneticPr fontId="1"/>
  </si>
  <si>
    <t>公</t>
    <rPh sb="0" eb="1">
      <t>コウ</t>
    </rPh>
    <phoneticPr fontId="1"/>
  </si>
  <si>
    <t>⑧</t>
    <phoneticPr fontId="1"/>
  </si>
  <si>
    <t>⑤</t>
    <phoneticPr fontId="1"/>
  </si>
  <si>
    <t>90L</t>
    <phoneticPr fontId="1"/>
  </si>
  <si>
    <t>45YS</t>
    <phoneticPr fontId="1"/>
  </si>
  <si>
    <t>DR</t>
    <phoneticPr fontId="1"/>
  </si>
  <si>
    <t>45L</t>
    <phoneticPr fontId="1"/>
  </si>
  <si>
    <t>90L</t>
    <phoneticPr fontId="1"/>
  </si>
  <si>
    <t>100VU　20‰　0.85</t>
    <phoneticPr fontId="1"/>
  </si>
  <si>
    <t>100VU　20‰　4.45</t>
    <phoneticPr fontId="1"/>
  </si>
  <si>
    <t>①９０L 15×31（＋62）</t>
    <phoneticPr fontId="1"/>
  </si>
  <si>
    <t>②45YS 15×34/37（＋62）</t>
    <phoneticPr fontId="1"/>
  </si>
  <si>
    <t>③90L 15×42（＋62）</t>
    <phoneticPr fontId="1"/>
  </si>
  <si>
    <t>④90L 15×45（＋62）</t>
    <phoneticPr fontId="1"/>
  </si>
  <si>
    <t>⑥DR 20×67/114（＋64）</t>
    <phoneticPr fontId="1"/>
  </si>
  <si>
    <t>⑦45L 15×74（＋10）</t>
    <phoneticPr fontId="1"/>
  </si>
  <si>
    <t>公　20×66/121(±０)</t>
    <rPh sb="0" eb="1">
      <t>コウ</t>
    </rPh>
    <phoneticPr fontId="1"/>
  </si>
  <si>
    <t>⑧90L  15×47（＋63）</t>
    <phoneticPr fontId="1"/>
  </si>
  <si>
    <t xml:space="preserve"> 富士宮市　弓沢町１５０番地</t>
    <rPh sb="1" eb="5">
      <t>フジノミヤシ</t>
    </rPh>
    <rPh sb="6" eb="9">
      <t>ユミザワチョウ</t>
    </rPh>
    <rPh sb="12" eb="14">
      <t>バンチ</t>
    </rPh>
    <phoneticPr fontId="1"/>
  </si>
  <si>
    <t>富士宮設備</t>
    <rPh sb="0" eb="3">
      <t>フジノミヤ</t>
    </rPh>
    <rPh sb="3" eb="5">
      <t>セツビ</t>
    </rPh>
    <phoneticPr fontId="1"/>
  </si>
  <si>
    <t>富士宮　市民</t>
    <rPh sb="0" eb="3">
      <t>フジノミヤ</t>
    </rPh>
    <rPh sb="4" eb="6">
      <t>シミン</t>
    </rPh>
    <rPh sb="5" eb="6">
      <t>ミン</t>
    </rPh>
    <phoneticPr fontId="1"/>
  </si>
  <si>
    <t>100VU　18‰</t>
    <phoneticPr fontId="1"/>
  </si>
  <si>
    <t>100VU　23‰</t>
    <phoneticPr fontId="1"/>
  </si>
  <si>
    <t>100VU　31‰　3.15</t>
    <phoneticPr fontId="1"/>
  </si>
  <si>
    <t>100VU　19‰　3.85</t>
    <phoneticPr fontId="1"/>
  </si>
  <si>
    <t>100VU　19‰　1.15</t>
    <phoneticPr fontId="1"/>
  </si>
  <si>
    <t>100VU　15‰　8.90</t>
    <phoneticPr fontId="1"/>
  </si>
  <si>
    <t>汚水管勾配（距離：小数点第２位を０か５に丸める、勾配：整数　端数は四捨五入）</t>
    <rPh sb="0" eb="2">
      <t>オスイ</t>
    </rPh>
    <rPh sb="2" eb="3">
      <t>カン</t>
    </rPh>
    <rPh sb="3" eb="5">
      <t>コウバイ</t>
    </rPh>
    <rPh sb="6" eb="8">
      <t>キョリ</t>
    </rPh>
    <rPh sb="9" eb="12">
      <t>ショウスウテン</t>
    </rPh>
    <rPh sb="12" eb="13">
      <t>ダイ</t>
    </rPh>
    <rPh sb="14" eb="15">
      <t>イ</t>
    </rPh>
    <rPh sb="20" eb="21">
      <t>マル</t>
    </rPh>
    <rPh sb="24" eb="26">
      <t>コウバイ</t>
    </rPh>
    <rPh sb="27" eb="29">
      <t>セイスウ</t>
    </rPh>
    <rPh sb="30" eb="31">
      <t>ハシ</t>
    </rPh>
    <rPh sb="31" eb="32">
      <t>スウ</t>
    </rPh>
    <rPh sb="33" eb="37">
      <t>シシャゴニュウ</t>
    </rPh>
    <phoneticPr fontId="1"/>
  </si>
  <si>
    <t>ます天
視準高</t>
    <rPh sb="2" eb="3">
      <t>テン</t>
    </rPh>
    <rPh sb="4" eb="5">
      <t>シ</t>
    </rPh>
    <rPh sb="5" eb="6">
      <t>ジュン</t>
    </rPh>
    <rPh sb="6" eb="7">
      <t>タカ</t>
    </rPh>
    <phoneticPr fontId="1"/>
  </si>
  <si>
    <t>汚水ます</t>
    <phoneticPr fontId="1"/>
  </si>
  <si>
    <t>※ 注意事項</t>
    <rPh sb="2" eb="6">
      <t>チュウイジコウ</t>
    </rPh>
    <phoneticPr fontId="1"/>
  </si>
  <si>
    <t>・ますの深さは３１㎝以上</t>
    <rPh sb="4" eb="5">
      <t>フカ</t>
    </rPh>
    <rPh sb="10" eb="12">
      <t>イジョウ</t>
    </rPh>
    <phoneticPr fontId="1"/>
  </si>
  <si>
    <t>・ますの深さが８０㎝以上は内径２０㎝</t>
    <rPh sb="4" eb="5">
      <t>フカ</t>
    </rPh>
    <rPh sb="10" eb="12">
      <t>イジョウ</t>
    </rPh>
    <rPh sb="13" eb="15">
      <t>ナイケイ</t>
    </rPh>
    <phoneticPr fontId="1"/>
  </si>
  <si>
    <t>・DRますは落差が３１㎝必要</t>
    <rPh sb="6" eb="8">
      <t>ラクサ</t>
    </rPh>
    <rPh sb="12" eb="14">
      <t>ヒツヨウ</t>
    </rPh>
    <phoneticPr fontId="1"/>
  </si>
  <si>
    <t>・落差が３１㎝未満の場合はＶＴます</t>
    <rPh sb="1" eb="3">
      <t>ラクサ</t>
    </rPh>
    <rPh sb="7" eb="9">
      <t>ミマン</t>
    </rPh>
    <rPh sb="10" eb="12">
      <t>バアイ</t>
    </rPh>
    <phoneticPr fontId="1"/>
  </si>
  <si>
    <t>・露出配管の管種はＶＰ管</t>
    <rPh sb="1" eb="3">
      <t>ロシュツ</t>
    </rPh>
    <rPh sb="3" eb="5">
      <t>ハイカン</t>
    </rPh>
    <rPh sb="6" eb="8">
      <t>カンシュ</t>
    </rPh>
    <rPh sb="11" eb="12">
      <t>カン</t>
    </rPh>
    <phoneticPr fontId="1"/>
  </si>
  <si>
    <t>・方位</t>
    <rPh sb="1" eb="3">
      <t>ホウイ</t>
    </rPh>
    <phoneticPr fontId="1"/>
  </si>
  <si>
    <t>・縮尺</t>
    <rPh sb="1" eb="3">
      <t>シュクシャク</t>
    </rPh>
    <phoneticPr fontId="1"/>
  </si>
  <si>
    <t>・メーターの位置と番号</t>
    <rPh sb="6" eb="8">
      <t>イチ</t>
    </rPh>
    <rPh sb="9" eb="11">
      <t>バンゴウ</t>
    </rPh>
    <phoneticPr fontId="1"/>
  </si>
  <si>
    <t>※ 必ず記入すること</t>
    <rPh sb="2" eb="3">
      <t>カナラ</t>
    </rPh>
    <rPh sb="4" eb="6">
      <t>キニュウ</t>
    </rPh>
    <phoneticPr fontId="1"/>
  </si>
  <si>
    <t>数字を入力</t>
    <rPh sb="0" eb="2">
      <t>スウジ</t>
    </rPh>
    <rPh sb="3" eb="5">
      <t>ニュウリョク</t>
    </rPh>
    <phoneticPr fontId="1"/>
  </si>
  <si>
    <t>　　入力後、最後に入力する</t>
    <phoneticPr fontId="1"/>
  </si>
  <si>
    <t>　  この欄は管底高、ます天視準高を</t>
    <rPh sb="5" eb="6">
      <t>ラン</t>
    </rPh>
    <rPh sb="7" eb="10">
      <t>カンテイタカ</t>
    </rPh>
    <rPh sb="13" eb="14">
      <t>テン</t>
    </rPh>
    <rPh sb="14" eb="17">
      <t>シジュンダカ</t>
    </rPh>
    <phoneticPr fontId="1"/>
  </si>
  <si>
    <t>↓ この欄は管底高、ます天視準高を入力後、最後に入力する</t>
    <rPh sb="4" eb="5">
      <t>ラン</t>
    </rPh>
    <rPh sb="6" eb="9">
      <t>カンテイタカ</t>
    </rPh>
    <rPh sb="12" eb="13">
      <t>テン</t>
    </rPh>
    <rPh sb="13" eb="16">
      <t>シジュンダカ</t>
    </rPh>
    <rPh sb="17" eb="19">
      <t>ニュウリョク</t>
    </rPh>
    <rPh sb="19" eb="20">
      <t>ゴ</t>
    </rPh>
    <rPh sb="21" eb="23">
      <t>サイゴ</t>
    </rPh>
    <rPh sb="24" eb="26">
      <t>ニュウリョク</t>
    </rPh>
    <phoneticPr fontId="1"/>
  </si>
  <si>
    <t>ますの
種　類</t>
    <phoneticPr fontId="1"/>
  </si>
  <si>
    <t>2・02</t>
    <phoneticPr fontId="1"/>
  </si>
  <si>
    <t>※　　　の欄に記入</t>
    <rPh sb="5" eb="6">
      <t>ラン</t>
    </rPh>
    <phoneticPr fontId="1"/>
  </si>
  <si>
    <t>・管底高、ます天視準高はレベルで</t>
    <rPh sb="1" eb="3">
      <t>カンテイ</t>
    </rPh>
    <rPh sb="3" eb="4">
      <t>タカ</t>
    </rPh>
    <rPh sb="7" eb="8">
      <t>テン</t>
    </rPh>
    <rPh sb="8" eb="11">
      <t>シジュンダカ</t>
    </rPh>
    <phoneticPr fontId="1"/>
  </si>
  <si>
    <t>⑧から合流</t>
    <rPh sb="3" eb="5">
      <t>ゴウリュウ</t>
    </rPh>
    <phoneticPr fontId="1"/>
  </si>
  <si>
    <t>・枝線があるときは、本線のあとに２行空けて記入。</t>
    <phoneticPr fontId="1"/>
  </si>
  <si>
    <t>・　　　の欄は入力しない、自動計算。</t>
    <rPh sb="5" eb="6">
      <t>ラン</t>
    </rPh>
    <rPh sb="7" eb="9">
      <t>ニュウリョク</t>
    </rPh>
    <phoneticPr fontId="1"/>
  </si>
  <si>
    <t>・管底高、桝天視準高はレベルで観測した数値をそのまま入力。</t>
    <rPh sb="1" eb="3">
      <t>カンテイ</t>
    </rPh>
    <rPh sb="3" eb="4">
      <t>タカ</t>
    </rPh>
    <rPh sb="5" eb="6">
      <t>マス</t>
    </rPh>
    <rPh sb="6" eb="7">
      <t>テン</t>
    </rPh>
    <rPh sb="7" eb="10">
      <t>シジュンダカ</t>
    </rPh>
    <rPh sb="15" eb="17">
      <t>カンソク</t>
    </rPh>
    <rPh sb="19" eb="21">
      <t>スウチ</t>
    </rPh>
    <rPh sb="26" eb="28">
      <t>ニュウリョク</t>
    </rPh>
    <phoneticPr fontId="1"/>
  </si>
  <si>
    <t>・枝線があるときは、本線のあとに1行空けて入力。</t>
    <rPh sb="22" eb="23">
      <t>チカラ</t>
    </rPh>
    <phoneticPr fontId="1"/>
  </si>
  <si>
    <t>・TPの場合は換算値を入力、あるいは別の票に分ける。</t>
    <rPh sb="11" eb="13">
      <t>ニュウリョク</t>
    </rPh>
    <rPh sb="18" eb="19">
      <t>ベツ</t>
    </rPh>
    <rPh sb="20" eb="21">
      <t>ヒョウ</t>
    </rPh>
    <rPh sb="22" eb="23">
      <t>ワ</t>
    </rPh>
    <phoneticPr fontId="1"/>
  </si>
  <si>
    <t>・　　　の欄に距離の入力、摘要欄以外は自動計算。</t>
    <rPh sb="11" eb="12">
      <t>チカラ</t>
    </rPh>
    <rPh sb="13" eb="15">
      <t>テキヨウ</t>
    </rPh>
    <rPh sb="15" eb="16">
      <t>ラン</t>
    </rPh>
    <rPh sb="16" eb="18">
      <t>イガイ</t>
    </rPh>
    <rPh sb="19" eb="21">
      <t>ジドウ</t>
    </rPh>
    <rPh sb="21" eb="23">
      <t>ケイサン</t>
    </rPh>
    <phoneticPr fontId="1"/>
  </si>
  <si>
    <t>・　　　の欄は入力しない、自動計算。</t>
    <rPh sb="5" eb="6">
      <t>ラン</t>
    </rPh>
    <rPh sb="8" eb="9">
      <t>チカラ</t>
    </rPh>
    <phoneticPr fontId="1"/>
  </si>
  <si>
    <t>　観測した数値をそのまま入力。</t>
    <rPh sb="13" eb="14">
      <t>チカラ</t>
    </rPh>
    <phoneticPr fontId="1"/>
  </si>
  <si>
    <t>・　　　の欄に距離の入力、</t>
    <rPh sb="5" eb="6">
      <t>ラン</t>
    </rPh>
    <rPh sb="11" eb="12">
      <t>チカラ</t>
    </rPh>
    <phoneticPr fontId="1"/>
  </si>
  <si>
    <t>　２行空けて入力。</t>
    <rPh sb="7" eb="8">
      <t>チカラ</t>
    </rPh>
    <phoneticPr fontId="1"/>
  </si>
  <si>
    <t>（枝　線）</t>
    <phoneticPr fontId="1"/>
  </si>
  <si>
    <t>←公共桝は、番号欄で必ず「公」と入力する。</t>
    <rPh sb="6" eb="8">
      <t>バンゴウ</t>
    </rPh>
    <rPh sb="8" eb="9">
      <t>ラン</t>
    </rPh>
    <rPh sb="10" eb="11">
      <t>カナラ</t>
    </rPh>
    <rPh sb="13" eb="14">
      <t>コウ</t>
    </rPh>
    <rPh sb="16" eb="18">
      <t>ニュウリョク</t>
    </rPh>
    <phoneticPr fontId="1"/>
  </si>
  <si>
    <t>　公共桝の両側から接続する場合、「公」と「公２」で表示をわける。</t>
    <rPh sb="1" eb="4">
      <t>コウキョウマス</t>
    </rPh>
    <rPh sb="5" eb="7">
      <t>リョウガワ</t>
    </rPh>
    <rPh sb="9" eb="11">
      <t>セツゾク</t>
    </rPh>
    <rPh sb="13" eb="15">
      <t>バアイ</t>
    </rPh>
    <rPh sb="17" eb="18">
      <t>コウ</t>
    </rPh>
    <rPh sb="21" eb="22">
      <t>コウ</t>
    </rPh>
    <rPh sb="25" eb="27">
      <t>ヒョウジ</t>
    </rPh>
    <phoneticPr fontId="1"/>
  </si>
  <si>
    <t>　番号欄は「公」と「公２」で表示をわける。</t>
    <rPh sb="1" eb="3">
      <t>バンゴウ</t>
    </rPh>
    <rPh sb="3" eb="4">
      <t>ラン</t>
    </rPh>
    <phoneticPr fontId="1"/>
  </si>
  <si>
    <t>←公共桝は、番号欄に必ず「公」と入力する。</t>
    <rPh sb="6" eb="8">
      <t>バンゴウ</t>
    </rPh>
    <rPh sb="8" eb="9">
      <t>ラン</t>
    </rPh>
    <rPh sb="10" eb="11">
      <t>カナラ</t>
    </rPh>
    <rPh sb="13" eb="14">
      <t>コウ</t>
    </rPh>
    <rPh sb="16" eb="18">
      <t>ニュウリョク</t>
    </rPh>
    <phoneticPr fontId="1"/>
  </si>
  <si>
    <t>　　　　　・　　　　・</t>
    <phoneticPr fontId="1"/>
  </si>
  <si>
    <t>・TPの場合は換算値を入力、あるいは別の票に分ける。</t>
    <rPh sb="11" eb="13">
      <t>ニュウリョク</t>
    </rPh>
    <phoneticPr fontId="1"/>
  </si>
  <si>
    <t>・枝線があるときは、本線のあとに　1行空けて入力。</t>
    <phoneticPr fontId="1"/>
  </si>
  <si>
    <t xml:space="preserve"> ・公共桝の両側から接続する場合、</t>
    <rPh sb="2" eb="5">
      <t>コウキョウマス</t>
    </rPh>
    <rPh sb="6" eb="8">
      <t>リョウガワ</t>
    </rPh>
    <rPh sb="10" eb="12">
      <t>セツゾク</t>
    </rPh>
    <rPh sb="14" eb="16">
      <t>バアイ</t>
    </rPh>
    <phoneticPr fontId="1"/>
  </si>
  <si>
    <t>配管参考例</t>
    <rPh sb="0" eb="2">
      <t>ハイカン</t>
    </rPh>
    <rPh sb="2" eb="5">
      <t>サンコウレイ</t>
    </rPh>
    <phoneticPr fontId="1"/>
  </si>
  <si>
    <t>⑤90YS 15×55/58（＋63）</t>
    <phoneticPr fontId="1"/>
  </si>
  <si>
    <t>90YS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</si>
</sst>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0.000_ "/>
    <numFmt numFmtId="177" formatCode="0_);[Red]\(0\)"/>
    <numFmt numFmtId="178" formatCode="0.00_ "/>
    <numFmt numFmtId="179" formatCode="0.00;_脄"/>
    <numFmt numFmtId="180" formatCode="0.0_ "/>
    <numFmt numFmtId="181" formatCode="[$-411]ge\.m\.d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</cellStyleXfs>
  <cellXfs count="3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3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4" fillId="0" borderId="46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Fill="1" applyBorder="1" applyAlignment="1">
      <alignment horizontal="left" vertical="center" shrinkToFit="1"/>
    </xf>
    <xf numFmtId="180" fontId="14" fillId="0" borderId="22" xfId="0" applyNumberFormat="1" applyFont="1" applyFill="1" applyBorder="1" applyAlignment="1">
      <alignment vertical="center"/>
    </xf>
    <xf numFmtId="0" fontId="14" fillId="0" borderId="42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49" fontId="24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14" fillId="0" borderId="61" xfId="0" applyNumberFormat="1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0" xfId="0" applyFont="1" applyFill="1" applyBorder="1" applyAlignment="1"/>
    <xf numFmtId="0" fontId="7" fillId="0" borderId="24" xfId="0" applyFont="1" applyFill="1" applyBorder="1" applyAlignment="1">
      <alignment vertical="center" wrapText="1" shrinkToFit="1"/>
    </xf>
    <xf numFmtId="0" fontId="0" fillId="0" borderId="0" xfId="0" applyFill="1" applyBorder="1" applyAlignment="1">
      <alignment vertical="center"/>
    </xf>
    <xf numFmtId="0" fontId="26" fillId="0" borderId="0" xfId="0" applyFont="1">
      <alignment vertical="center"/>
    </xf>
    <xf numFmtId="0" fontId="0" fillId="0" borderId="0" xfId="0" applyFill="1">
      <alignment vertical="center"/>
    </xf>
    <xf numFmtId="0" fontId="0" fillId="0" borderId="16" xfId="0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3" fillId="0" borderId="18" xfId="0" applyFont="1" applyBorder="1" applyAlignment="1"/>
    <xf numFmtId="0" fontId="14" fillId="0" borderId="10" xfId="0" applyNumberFormat="1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19" fillId="0" borderId="68" xfId="0" applyFont="1" applyBorder="1" applyAlignment="1">
      <alignment vertical="center" wrapText="1"/>
    </xf>
    <xf numFmtId="0" fontId="3" fillId="0" borderId="70" xfId="0" applyFont="1" applyBorder="1">
      <alignment vertical="center"/>
    </xf>
    <xf numFmtId="0" fontId="4" fillId="0" borderId="72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19" fillId="0" borderId="74" xfId="0" applyFont="1" applyBorder="1" applyAlignment="1">
      <alignment vertical="center" wrapText="1"/>
    </xf>
    <xf numFmtId="0" fontId="4" fillId="0" borderId="76" xfId="0" applyFont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right" vertical="center"/>
    </xf>
    <xf numFmtId="0" fontId="14" fillId="2" borderId="48" xfId="0" applyFont="1" applyFill="1" applyBorder="1" applyAlignment="1">
      <alignment vertical="center" shrinkToFit="1"/>
    </xf>
    <xf numFmtId="177" fontId="14" fillId="2" borderId="40" xfId="0" applyNumberFormat="1" applyFont="1" applyFill="1" applyBorder="1" applyAlignment="1">
      <alignment horizontal="center" vertical="center"/>
    </xf>
    <xf numFmtId="177" fontId="14" fillId="2" borderId="23" xfId="0" applyNumberFormat="1" applyFont="1" applyFill="1" applyBorder="1" applyAlignment="1">
      <alignment horizontal="center" vertical="center"/>
    </xf>
    <xf numFmtId="177" fontId="14" fillId="2" borderId="23" xfId="0" applyNumberFormat="1" applyFont="1" applyFill="1" applyBorder="1" applyAlignment="1">
      <alignment horizontal="right" vertical="center"/>
    </xf>
    <xf numFmtId="177" fontId="14" fillId="2" borderId="42" xfId="0" applyNumberFormat="1" applyFont="1" applyFill="1" applyBorder="1" applyAlignment="1">
      <alignment horizontal="right" vertical="center"/>
    </xf>
    <xf numFmtId="177" fontId="14" fillId="2" borderId="46" xfId="0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14" fillId="0" borderId="10" xfId="0" applyNumberFormat="1" applyFont="1" applyFill="1" applyBorder="1" applyAlignment="1">
      <alignment horizontal="center" vertical="center" shrinkToFit="1"/>
    </xf>
    <xf numFmtId="176" fontId="14" fillId="0" borderId="4" xfId="0" applyNumberFormat="1" applyFont="1" applyFill="1" applyBorder="1" applyAlignment="1">
      <alignment horizontal="center" vertical="center" shrinkToFit="1"/>
    </xf>
    <xf numFmtId="176" fontId="14" fillId="0" borderId="44" xfId="0" applyNumberFormat="1" applyFont="1" applyFill="1" applyBorder="1" applyAlignment="1">
      <alignment horizontal="center" vertical="center" shrinkToFit="1"/>
    </xf>
    <xf numFmtId="176" fontId="14" fillId="0" borderId="3" xfId="0" applyNumberFormat="1" applyFont="1" applyFill="1" applyBorder="1" applyAlignment="1">
      <alignment horizontal="center" vertical="center" shrinkToFit="1"/>
    </xf>
    <xf numFmtId="176" fontId="14" fillId="0" borderId="20" xfId="0" applyNumberFormat="1" applyFont="1" applyFill="1" applyBorder="1" applyAlignment="1">
      <alignment horizontal="center" vertical="center" shrinkToFit="1"/>
    </xf>
    <xf numFmtId="176" fontId="14" fillId="0" borderId="11" xfId="0" applyNumberFormat="1" applyFont="1" applyFill="1" applyBorder="1" applyAlignment="1">
      <alignment horizontal="center" vertical="center" shrinkToFit="1"/>
    </xf>
    <xf numFmtId="176" fontId="14" fillId="0" borderId="6" xfId="0" applyNumberFormat="1" applyFont="1" applyFill="1" applyBorder="1" applyAlignment="1">
      <alignment horizontal="center" vertical="center" shrinkToFit="1"/>
    </xf>
    <xf numFmtId="179" fontId="14" fillId="3" borderId="1" xfId="0" applyNumberFormat="1" applyFont="1" applyFill="1" applyBorder="1" applyAlignment="1">
      <alignment vertical="center" shrinkToFit="1"/>
    </xf>
    <xf numFmtId="179" fontId="14" fillId="3" borderId="4" xfId="0" applyNumberFormat="1" applyFont="1" applyFill="1" applyBorder="1" applyAlignment="1">
      <alignment vertical="center" shrinkToFit="1"/>
    </xf>
    <xf numFmtId="179" fontId="14" fillId="3" borderId="4" xfId="0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14" fillId="0" borderId="45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4" xfId="0" applyFont="1" applyFill="1" applyBorder="1" applyAlignment="1">
      <alignment horizontal="center" vertical="center" wrapText="1" shrinkToFit="1"/>
    </xf>
    <xf numFmtId="0" fontId="28" fillId="0" borderId="0" xfId="0" applyFont="1" applyBorder="1">
      <alignment vertical="center"/>
    </xf>
    <xf numFmtId="0" fontId="29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0" fontId="3" fillId="4" borderId="68" xfId="0" applyFont="1" applyFill="1" applyBorder="1">
      <alignment vertical="center"/>
    </xf>
    <xf numFmtId="0" fontId="29" fillId="4" borderId="68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29" fillId="4" borderId="0" xfId="0" applyFont="1" applyFill="1" applyBorder="1">
      <alignment vertical="center"/>
    </xf>
    <xf numFmtId="0" fontId="3" fillId="4" borderId="72" xfId="0" applyFont="1" applyFill="1" applyBorder="1">
      <alignment vertical="center"/>
    </xf>
    <xf numFmtId="176" fontId="17" fillId="0" borderId="0" xfId="0" applyNumberFormat="1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68" xfId="0" applyFont="1" applyFill="1" applyBorder="1">
      <alignment vertical="center"/>
    </xf>
    <xf numFmtId="0" fontId="3" fillId="0" borderId="18" xfId="0" applyFont="1" applyBorder="1">
      <alignment vertical="center"/>
    </xf>
    <xf numFmtId="0" fontId="9" fillId="0" borderId="18" xfId="0" applyFont="1" applyBorder="1">
      <alignment vertical="center"/>
    </xf>
    <xf numFmtId="0" fontId="3" fillId="0" borderId="71" xfId="0" applyFont="1" applyFill="1" applyBorder="1">
      <alignment vertical="center"/>
    </xf>
    <xf numFmtId="0" fontId="3" fillId="0" borderId="71" xfId="0" applyFont="1" applyFill="1" applyBorder="1" applyAlignment="1">
      <alignment vertical="center"/>
    </xf>
    <xf numFmtId="177" fontId="14" fillId="2" borderId="14" xfId="0" applyNumberFormat="1" applyFont="1" applyFill="1" applyBorder="1" applyAlignment="1">
      <alignment horizontal="left" vertical="center"/>
    </xf>
    <xf numFmtId="177" fontId="14" fillId="2" borderId="25" xfId="0" applyNumberFormat="1" applyFont="1" applyFill="1" applyBorder="1" applyAlignment="1">
      <alignment horizontal="left" vertical="center"/>
    </xf>
    <xf numFmtId="177" fontId="14" fillId="2" borderId="66" xfId="0" applyNumberFormat="1" applyFont="1" applyFill="1" applyBorder="1" applyAlignment="1">
      <alignment horizontal="left" vertical="center"/>
    </xf>
    <xf numFmtId="177" fontId="14" fillId="2" borderId="6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shrinkToFit="1"/>
    </xf>
    <xf numFmtId="0" fontId="3" fillId="5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3" borderId="3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3" borderId="10" xfId="0" applyNumberFormat="1" applyFont="1" applyFill="1" applyBorder="1" applyAlignment="1">
      <alignment horizontal="center" vertical="center" shrinkToFit="1"/>
    </xf>
    <xf numFmtId="176" fontId="14" fillId="3" borderId="4" xfId="0" applyNumberFormat="1" applyFont="1" applyFill="1" applyBorder="1" applyAlignment="1">
      <alignment horizontal="center" vertical="center" shrinkToFit="1"/>
    </xf>
    <xf numFmtId="176" fontId="14" fillId="3" borderId="44" xfId="0" applyNumberFormat="1" applyFont="1" applyFill="1" applyBorder="1" applyAlignment="1">
      <alignment horizontal="center" vertical="center" shrinkToFit="1"/>
    </xf>
    <xf numFmtId="176" fontId="14" fillId="3" borderId="3" xfId="0" applyNumberFormat="1" applyFont="1" applyFill="1" applyBorder="1" applyAlignment="1">
      <alignment horizontal="center" vertical="center" shrinkToFit="1"/>
    </xf>
    <xf numFmtId="176" fontId="14" fillId="3" borderId="20" xfId="0" applyNumberFormat="1" applyFont="1" applyFill="1" applyBorder="1" applyAlignment="1">
      <alignment horizontal="center" vertical="center" shrinkToFit="1"/>
    </xf>
    <xf numFmtId="176" fontId="14" fillId="3" borderId="11" xfId="0" applyNumberFormat="1" applyFont="1" applyFill="1" applyBorder="1" applyAlignment="1">
      <alignment horizontal="center" vertical="center" shrinkToFit="1"/>
    </xf>
    <xf numFmtId="176" fontId="14" fillId="3" borderId="6" xfId="0" applyNumberFormat="1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0" borderId="77" xfId="0" applyFont="1" applyBorder="1">
      <alignment vertical="center"/>
    </xf>
    <xf numFmtId="0" fontId="10" fillId="0" borderId="7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18" xfId="0" applyFont="1" applyBorder="1" applyAlignment="1"/>
    <xf numFmtId="0" fontId="5" fillId="3" borderId="24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vertical="center" shrinkToFit="1"/>
    </xf>
    <xf numFmtId="0" fontId="11" fillId="3" borderId="24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72" xfId="0" applyFont="1" applyFill="1" applyBorder="1">
      <alignment vertical="center"/>
    </xf>
    <xf numFmtId="0" fontId="3" fillId="4" borderId="71" xfId="0" applyFont="1" applyFill="1" applyBorder="1">
      <alignment vertical="center"/>
    </xf>
    <xf numFmtId="0" fontId="3" fillId="4" borderId="73" xfId="0" applyFont="1" applyFill="1" applyBorder="1">
      <alignment vertical="center"/>
    </xf>
    <xf numFmtId="0" fontId="3" fillId="4" borderId="74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3" fillId="0" borderId="0" xfId="0" applyFont="1" applyAlignment="1">
      <alignment horizontal="left"/>
    </xf>
    <xf numFmtId="0" fontId="3" fillId="4" borderId="76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Border="1" applyAlignment="1">
      <alignment vertical="center"/>
    </xf>
    <xf numFmtId="0" fontId="30" fillId="0" borderId="0" xfId="0" applyFont="1">
      <alignment vertical="center"/>
    </xf>
    <xf numFmtId="0" fontId="15" fillId="0" borderId="0" xfId="0" applyFont="1" applyBorder="1" applyAlignment="1"/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4" fillId="0" borderId="68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49" fontId="31" fillId="0" borderId="0" xfId="0" applyNumberFormat="1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4" fillId="0" borderId="7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3" borderId="29" xfId="0" applyFont="1" applyFill="1" applyBorder="1" applyAlignment="1">
      <alignment horizontal="center" vertical="center" shrinkToFit="1"/>
    </xf>
    <xf numFmtId="180" fontId="14" fillId="0" borderId="15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/>
    </xf>
    <xf numFmtId="0" fontId="3" fillId="0" borderId="78" xfId="0" applyFont="1" applyBorder="1" applyAlignment="1"/>
    <xf numFmtId="0" fontId="3" fillId="0" borderId="78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/>
    </xf>
    <xf numFmtId="178" fontId="14" fillId="3" borderId="23" xfId="0" applyNumberFormat="1" applyFont="1" applyFill="1" applyBorder="1" applyAlignment="1">
      <alignment horizontal="center" vertical="center"/>
    </xf>
    <xf numFmtId="178" fontId="14" fillId="3" borderId="8" xfId="0" applyNumberFormat="1" applyFont="1" applyFill="1" applyBorder="1" applyAlignment="1">
      <alignment horizontal="center" vertical="center"/>
    </xf>
    <xf numFmtId="178" fontId="14" fillId="3" borderId="9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textRotation="255" wrapText="1" shrinkToFit="1"/>
    </xf>
    <xf numFmtId="0" fontId="6" fillId="0" borderId="63" xfId="0" applyFont="1" applyFill="1" applyBorder="1" applyAlignment="1">
      <alignment horizontal="center" textRotation="255" wrapText="1" shrinkToFit="1"/>
    </xf>
    <xf numFmtId="0" fontId="3" fillId="0" borderId="24" xfId="0" applyFont="1" applyFill="1" applyBorder="1" applyAlignment="1">
      <alignment horizontal="center" vertical="center"/>
    </xf>
    <xf numFmtId="178" fontId="17" fillId="3" borderId="23" xfId="0" applyNumberFormat="1" applyFont="1" applyFill="1" applyBorder="1" applyAlignment="1">
      <alignment horizontal="center" vertical="center"/>
    </xf>
    <xf numFmtId="178" fontId="17" fillId="3" borderId="8" xfId="0" applyNumberFormat="1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78" fontId="14" fillId="3" borderId="40" xfId="0" applyNumberFormat="1" applyFont="1" applyFill="1" applyBorder="1" applyAlignment="1">
      <alignment horizontal="center" vertical="center"/>
    </xf>
    <xf numFmtId="178" fontId="14" fillId="3" borderId="38" xfId="0" applyNumberFormat="1" applyFont="1" applyFill="1" applyBorder="1" applyAlignment="1">
      <alignment horizontal="center" vertical="center"/>
    </xf>
    <xf numFmtId="178" fontId="14" fillId="3" borderId="4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180" fontId="14" fillId="0" borderId="40" xfId="0" applyNumberFormat="1" applyFont="1" applyFill="1" applyBorder="1" applyAlignment="1">
      <alignment horizontal="center" vertical="center"/>
    </xf>
    <xf numFmtId="180" fontId="14" fillId="0" borderId="59" xfId="0" applyNumberFormat="1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176" fontId="14" fillId="0" borderId="46" xfId="0" applyNumberFormat="1" applyFont="1" applyFill="1" applyBorder="1" applyAlignment="1">
      <alignment horizontal="center" vertical="center" shrinkToFit="1"/>
    </xf>
    <xf numFmtId="176" fontId="14" fillId="0" borderId="48" xfId="0" applyNumberFormat="1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 shrinkToFit="1"/>
    </xf>
    <xf numFmtId="176" fontId="14" fillId="0" borderId="9" xfId="0" applyNumberFormat="1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6" fontId="14" fillId="3" borderId="64" xfId="0" applyNumberFormat="1" applyFont="1" applyFill="1" applyBorder="1" applyAlignment="1">
      <alignment horizontal="center" vertical="center" shrinkToFit="1"/>
    </xf>
    <xf numFmtId="176" fontId="14" fillId="3" borderId="65" xfId="0" applyNumberFormat="1" applyFont="1" applyFill="1" applyBorder="1" applyAlignment="1">
      <alignment horizontal="center" vertical="center" shrinkToFit="1"/>
    </xf>
    <xf numFmtId="176" fontId="17" fillId="0" borderId="29" xfId="0" applyNumberFormat="1" applyFont="1" applyBorder="1" applyAlignment="1">
      <alignment horizontal="center" vertical="center"/>
    </xf>
    <xf numFmtId="176" fontId="17" fillId="0" borderId="26" xfId="0" applyNumberFormat="1" applyFont="1" applyBorder="1" applyAlignment="1">
      <alignment horizontal="center" vertical="center"/>
    </xf>
    <xf numFmtId="176" fontId="17" fillId="0" borderId="30" xfId="0" applyNumberFormat="1" applyFont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176" fontId="14" fillId="0" borderId="40" xfId="0" applyNumberFormat="1" applyFont="1" applyFill="1" applyBorder="1" applyAlignment="1">
      <alignment horizontal="center" vertical="center" shrinkToFit="1"/>
    </xf>
    <xf numFmtId="176" fontId="14" fillId="0" borderId="41" xfId="0" applyNumberFormat="1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18" xfId="0" applyFont="1" applyBorder="1" applyAlignment="1">
      <alignment horizontal="left" shrinkToFit="1"/>
    </xf>
    <xf numFmtId="0" fontId="12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255" wrapText="1" shrinkToFit="1"/>
    </xf>
    <xf numFmtId="0" fontId="6" fillId="0" borderId="63" xfId="0" applyFont="1" applyFill="1" applyBorder="1" applyAlignment="1">
      <alignment horizontal="center" vertical="center" textRotation="255" wrapText="1" shrinkToFit="1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176" fontId="14" fillId="3" borderId="46" xfId="0" applyNumberFormat="1" applyFont="1" applyFill="1" applyBorder="1" applyAlignment="1">
      <alignment horizontal="center" vertical="center" shrinkToFit="1"/>
    </xf>
    <xf numFmtId="176" fontId="14" fillId="3" borderId="48" xfId="0" applyNumberFormat="1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left" vertical="center"/>
    </xf>
    <xf numFmtId="0" fontId="10" fillId="3" borderId="48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23" xfId="0" applyNumberFormat="1" applyFont="1" applyFill="1" applyBorder="1" applyAlignment="1">
      <alignment horizontal="center" vertical="center" shrinkToFit="1"/>
    </xf>
    <xf numFmtId="176" fontId="14" fillId="3" borderId="9" xfId="0" applyNumberFormat="1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distributed" vertical="center"/>
    </xf>
    <xf numFmtId="178" fontId="3" fillId="0" borderId="0" xfId="0" applyNumberFormat="1" applyFont="1" applyAlignment="1">
      <alignment horizontal="left" vertical="center" textRotation="90"/>
    </xf>
    <xf numFmtId="0" fontId="3" fillId="0" borderId="0" xfId="0" applyFont="1" applyAlignment="1">
      <alignment horizontal="right" vertical="center" textRotation="90" shrinkToFit="1"/>
    </xf>
    <xf numFmtId="0" fontId="3" fillId="0" borderId="0" xfId="0" applyFont="1" applyAlignment="1">
      <alignment horizontal="right" vertical="center" shrinkToFit="1"/>
    </xf>
    <xf numFmtId="0" fontId="14" fillId="3" borderId="3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76" fontId="14" fillId="3" borderId="40" xfId="0" applyNumberFormat="1" applyFont="1" applyFill="1" applyBorder="1" applyAlignment="1">
      <alignment horizontal="center" vertical="center" shrinkToFit="1"/>
    </xf>
    <xf numFmtId="176" fontId="14" fillId="3" borderId="41" xfId="0" applyNumberFormat="1" applyFont="1" applyFill="1" applyBorder="1" applyAlignment="1">
      <alignment horizontal="center" vertical="center" shrinkToFit="1"/>
    </xf>
    <xf numFmtId="0" fontId="10" fillId="3" borderId="51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</cellXfs>
  <cellStyles count="6">
    <cellStyle name="桁区切り 2" xfId="3"/>
    <cellStyle name="桁区切り 3" xfId="2"/>
    <cellStyle name="通貨 2" xfId="5"/>
    <cellStyle name="通貨 3" xfId="4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7412BE"/>
      <color rgb="FF003300"/>
      <color rgb="FF581500"/>
      <color rgb="FFB02A00"/>
      <color rgb="FF001800"/>
      <color rgb="FF0000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82550</xdr:colOff>
      <xdr:row>6</xdr:row>
      <xdr:rowOff>158750</xdr:rowOff>
    </xdr:from>
    <xdr:to>
      <xdr:col>18</xdr:col>
      <xdr:colOff>128269</xdr:colOff>
      <xdr:row>23</xdr:row>
      <xdr:rowOff>152400</xdr:rowOff>
    </xdr:to>
    <xdr:sp macro="" textlink="">
      <xdr:nvSpPr>
        <xdr:cNvPr id="22" name="右大かっこ 21"/>
        <xdr:cNvSpPr/>
      </xdr:nvSpPr>
      <xdr:spPr>
        <a:xfrm>
          <a:off x="6832600" y="1727200"/>
          <a:ext cx="45719" cy="45275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177800</xdr:colOff>
      <xdr:row>12</xdr:row>
      <xdr:rowOff>25400</xdr:rowOff>
    </xdr:from>
    <xdr:to>
      <xdr:col>20</xdr:col>
      <xdr:colOff>361950</xdr:colOff>
      <xdr:row>12</xdr:row>
      <xdr:rowOff>234950</xdr:rowOff>
    </xdr:to>
    <xdr:sp macro="" textlink="">
      <xdr:nvSpPr>
        <xdr:cNvPr id="10" name="正方形/長方形 9"/>
        <xdr:cNvSpPr/>
      </xdr:nvSpPr>
      <xdr:spPr>
        <a:xfrm>
          <a:off x="7296150" y="2927350"/>
          <a:ext cx="184150" cy="209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171450</xdr:colOff>
      <xdr:row>27</xdr:row>
      <xdr:rowOff>38100</xdr:rowOff>
    </xdr:from>
    <xdr:to>
      <xdr:col>20</xdr:col>
      <xdr:colOff>361950</xdr:colOff>
      <xdr:row>27</xdr:row>
      <xdr:rowOff>247650</xdr:rowOff>
    </xdr:to>
    <xdr:sp macro="" textlink="">
      <xdr:nvSpPr>
        <xdr:cNvPr id="28" name="正方形/長方形 27"/>
        <xdr:cNvSpPr/>
      </xdr:nvSpPr>
      <xdr:spPr>
        <a:xfrm>
          <a:off x="7289800" y="7169150"/>
          <a:ext cx="190500" cy="209550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8</xdr:row>
      <xdr:rowOff>101600</xdr:rowOff>
    </xdr:from>
    <xdr:to>
      <xdr:col>22</xdr:col>
      <xdr:colOff>679450</xdr:colOff>
      <xdr:row>8</xdr:row>
      <xdr:rowOff>101600</xdr:rowOff>
    </xdr:to>
    <xdr:cxnSp macro="">
      <xdr:nvCxnSpPr>
        <xdr:cNvPr id="3" name="直線矢印コネクタ 2"/>
        <xdr:cNvCxnSpPr/>
      </xdr:nvCxnSpPr>
      <xdr:spPr>
        <a:xfrm flipH="1">
          <a:off x="7893050" y="2203450"/>
          <a:ext cx="603250" cy="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76200</xdr:colOff>
      <xdr:row>36</xdr:row>
      <xdr:rowOff>152400</xdr:rowOff>
    </xdr:from>
    <xdr:to>
      <xdr:col>18</xdr:col>
      <xdr:colOff>121919</xdr:colOff>
      <xdr:row>40</xdr:row>
      <xdr:rowOff>234950</xdr:rowOff>
    </xdr:to>
    <xdr:sp macro="" textlink="">
      <xdr:nvSpPr>
        <xdr:cNvPr id="7" name="右大かっこ 6"/>
        <xdr:cNvSpPr/>
      </xdr:nvSpPr>
      <xdr:spPr>
        <a:xfrm>
          <a:off x="6883400" y="9531350"/>
          <a:ext cx="45719" cy="11112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82550</xdr:colOff>
      <xdr:row>26</xdr:row>
      <xdr:rowOff>107950</xdr:rowOff>
    </xdr:from>
    <xdr:to>
      <xdr:col>18</xdr:col>
      <xdr:colOff>128269</xdr:colOff>
      <xdr:row>34</xdr:row>
      <xdr:rowOff>190500</xdr:rowOff>
    </xdr:to>
    <xdr:sp macro="" textlink="">
      <xdr:nvSpPr>
        <xdr:cNvPr id="8" name="右大かっこ 7"/>
        <xdr:cNvSpPr/>
      </xdr:nvSpPr>
      <xdr:spPr>
        <a:xfrm>
          <a:off x="6889750" y="6972300"/>
          <a:ext cx="45719" cy="22161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82550</xdr:colOff>
      <xdr:row>6</xdr:row>
      <xdr:rowOff>158750</xdr:rowOff>
    </xdr:from>
    <xdr:to>
      <xdr:col>18</xdr:col>
      <xdr:colOff>128269</xdr:colOff>
      <xdr:row>23</xdr:row>
      <xdr:rowOff>152400</xdr:rowOff>
    </xdr:to>
    <xdr:sp macro="" textlink="">
      <xdr:nvSpPr>
        <xdr:cNvPr id="3" name="右大かっこ 2"/>
        <xdr:cNvSpPr/>
      </xdr:nvSpPr>
      <xdr:spPr>
        <a:xfrm>
          <a:off x="6889750" y="1727200"/>
          <a:ext cx="45719" cy="45275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171450</xdr:colOff>
      <xdr:row>14</xdr:row>
      <xdr:rowOff>44450</xdr:rowOff>
    </xdr:from>
    <xdr:to>
      <xdr:col>20</xdr:col>
      <xdr:colOff>361950</xdr:colOff>
      <xdr:row>14</xdr:row>
      <xdr:rowOff>228600</xdr:rowOff>
    </xdr:to>
    <xdr:sp macro="" textlink="">
      <xdr:nvSpPr>
        <xdr:cNvPr id="4" name="正方形/長方形 3"/>
        <xdr:cNvSpPr/>
      </xdr:nvSpPr>
      <xdr:spPr>
        <a:xfrm>
          <a:off x="7226300" y="3479800"/>
          <a:ext cx="190500" cy="1841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184150</xdr:colOff>
      <xdr:row>27</xdr:row>
      <xdr:rowOff>44450</xdr:rowOff>
    </xdr:from>
    <xdr:to>
      <xdr:col>20</xdr:col>
      <xdr:colOff>361950</xdr:colOff>
      <xdr:row>27</xdr:row>
      <xdr:rowOff>222250</xdr:rowOff>
    </xdr:to>
    <xdr:sp macro="" textlink="">
      <xdr:nvSpPr>
        <xdr:cNvPr id="6" name="正方形/長方形 5"/>
        <xdr:cNvSpPr/>
      </xdr:nvSpPr>
      <xdr:spPr>
        <a:xfrm>
          <a:off x="7239000" y="7175500"/>
          <a:ext cx="177800" cy="177800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235368</xdr:colOff>
      <xdr:row>24</xdr:row>
      <xdr:rowOff>174110</xdr:rowOff>
    </xdr:from>
    <xdr:to>
      <xdr:col>36</xdr:col>
      <xdr:colOff>55176</xdr:colOff>
      <xdr:row>25</xdr:row>
      <xdr:rowOff>54650</xdr:rowOff>
    </xdr:to>
    <xdr:sp macro="" textlink="">
      <xdr:nvSpPr>
        <xdr:cNvPr id="56" name="楕円 55"/>
        <xdr:cNvSpPr/>
      </xdr:nvSpPr>
      <xdr:spPr>
        <a:xfrm>
          <a:off x="12324791" y="6577841"/>
          <a:ext cx="108000" cy="110117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238125</xdr:colOff>
      <xdr:row>4</xdr:row>
      <xdr:rowOff>82550</xdr:rowOff>
    </xdr:from>
    <xdr:to>
      <xdr:col>34</xdr:col>
      <xdr:colOff>60375</xdr:colOff>
      <xdr:row>4</xdr:row>
      <xdr:rowOff>190550</xdr:rowOff>
    </xdr:to>
    <xdr:sp macro="" textlink="">
      <xdr:nvSpPr>
        <xdr:cNvPr id="58" name="楕円 57"/>
        <xdr:cNvSpPr/>
      </xdr:nvSpPr>
      <xdr:spPr>
        <a:xfrm>
          <a:off x="11712575" y="1193800"/>
          <a:ext cx="108000" cy="1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232425</xdr:colOff>
      <xdr:row>18</xdr:row>
      <xdr:rowOff>216470</xdr:rowOff>
    </xdr:from>
    <xdr:to>
      <xdr:col>42</xdr:col>
      <xdr:colOff>54675</xdr:colOff>
      <xdr:row>19</xdr:row>
      <xdr:rowOff>57770</xdr:rowOff>
    </xdr:to>
    <xdr:sp macro="" textlink="">
      <xdr:nvSpPr>
        <xdr:cNvPr id="59" name="楕円 58"/>
        <xdr:cNvSpPr/>
      </xdr:nvSpPr>
      <xdr:spPr>
        <a:xfrm>
          <a:off x="14051002" y="5008278"/>
          <a:ext cx="110442" cy="10995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227902</xdr:colOff>
      <xdr:row>12</xdr:row>
      <xdr:rowOff>220226</xdr:rowOff>
    </xdr:from>
    <xdr:to>
      <xdr:col>36</xdr:col>
      <xdr:colOff>50152</xdr:colOff>
      <xdr:row>13</xdr:row>
      <xdr:rowOff>61527</xdr:rowOff>
    </xdr:to>
    <xdr:sp macro="" textlink="">
      <xdr:nvSpPr>
        <xdr:cNvPr id="60" name="楕円 59"/>
        <xdr:cNvSpPr/>
      </xdr:nvSpPr>
      <xdr:spPr>
        <a:xfrm>
          <a:off x="12317325" y="3400111"/>
          <a:ext cx="110442" cy="10995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228751</xdr:colOff>
      <xdr:row>12</xdr:row>
      <xdr:rowOff>218014</xdr:rowOff>
    </xdr:from>
    <xdr:to>
      <xdr:col>34</xdr:col>
      <xdr:colOff>51001</xdr:colOff>
      <xdr:row>13</xdr:row>
      <xdr:rowOff>61432</xdr:rowOff>
    </xdr:to>
    <xdr:sp macro="" textlink="">
      <xdr:nvSpPr>
        <xdr:cNvPr id="62" name="楕円 61"/>
        <xdr:cNvSpPr/>
      </xdr:nvSpPr>
      <xdr:spPr>
        <a:xfrm>
          <a:off x="11741789" y="3397899"/>
          <a:ext cx="110443" cy="11207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231123</xdr:colOff>
      <xdr:row>18</xdr:row>
      <xdr:rowOff>217202</xdr:rowOff>
    </xdr:from>
    <xdr:to>
      <xdr:col>36</xdr:col>
      <xdr:colOff>50931</xdr:colOff>
      <xdr:row>19</xdr:row>
      <xdr:rowOff>58502</xdr:rowOff>
    </xdr:to>
    <xdr:sp macro="" textlink="">
      <xdr:nvSpPr>
        <xdr:cNvPr id="64" name="楕円 63"/>
        <xdr:cNvSpPr/>
      </xdr:nvSpPr>
      <xdr:spPr>
        <a:xfrm>
          <a:off x="12320546" y="5009010"/>
          <a:ext cx="108000" cy="10995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235042</xdr:colOff>
      <xdr:row>8</xdr:row>
      <xdr:rowOff>79026</xdr:rowOff>
    </xdr:from>
    <xdr:to>
      <xdr:col>34</xdr:col>
      <xdr:colOff>57292</xdr:colOff>
      <xdr:row>8</xdr:row>
      <xdr:rowOff>187026</xdr:rowOff>
    </xdr:to>
    <xdr:sp macro="" textlink="">
      <xdr:nvSpPr>
        <xdr:cNvPr id="66" name="楕円 65"/>
        <xdr:cNvSpPr/>
      </xdr:nvSpPr>
      <xdr:spPr>
        <a:xfrm>
          <a:off x="11709492" y="2180876"/>
          <a:ext cx="108000" cy="1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242278</xdr:colOff>
      <xdr:row>32</xdr:row>
      <xdr:rowOff>249604</xdr:rowOff>
    </xdr:from>
    <xdr:to>
      <xdr:col>36</xdr:col>
      <xdr:colOff>62086</xdr:colOff>
      <xdr:row>33</xdr:row>
      <xdr:rowOff>93022</xdr:rowOff>
    </xdr:to>
    <xdr:sp macro="" textlink="">
      <xdr:nvSpPr>
        <xdr:cNvPr id="67" name="楕円 66"/>
        <xdr:cNvSpPr/>
      </xdr:nvSpPr>
      <xdr:spPr>
        <a:xfrm>
          <a:off x="12288228" y="8714154"/>
          <a:ext cx="105558" cy="11011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204665</xdr:colOff>
      <xdr:row>33</xdr:row>
      <xdr:rowOff>190989</xdr:rowOff>
    </xdr:from>
    <xdr:to>
      <xdr:col>34</xdr:col>
      <xdr:colOff>96473</xdr:colOff>
      <xdr:row>34</xdr:row>
      <xdr:rowOff>106406</xdr:rowOff>
    </xdr:to>
    <xdr:sp macro="" textlink="">
      <xdr:nvSpPr>
        <xdr:cNvPr id="7" name="ドーナツ 6"/>
        <xdr:cNvSpPr/>
      </xdr:nvSpPr>
      <xdr:spPr>
        <a:xfrm>
          <a:off x="11679115" y="8922239"/>
          <a:ext cx="177558" cy="182117"/>
        </a:xfrm>
        <a:prstGeom prst="donu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6375</xdr:colOff>
      <xdr:row>4</xdr:row>
      <xdr:rowOff>177850</xdr:rowOff>
    </xdr:from>
    <xdr:to>
      <xdr:col>34</xdr:col>
      <xdr:colOff>9642</xdr:colOff>
      <xdr:row>8</xdr:row>
      <xdr:rowOff>91726</xdr:rowOff>
    </xdr:to>
    <xdr:cxnSp macro="">
      <xdr:nvCxnSpPr>
        <xdr:cNvPr id="9" name="直線コネクタ 8"/>
        <xdr:cNvCxnSpPr/>
      </xdr:nvCxnSpPr>
      <xdr:spPr>
        <a:xfrm>
          <a:off x="11766575" y="1289100"/>
          <a:ext cx="3267" cy="90447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57010</xdr:colOff>
      <xdr:row>13</xdr:row>
      <xdr:rowOff>6550</xdr:rowOff>
    </xdr:from>
    <xdr:to>
      <xdr:col>35</xdr:col>
      <xdr:colOff>227902</xdr:colOff>
      <xdr:row>13</xdr:row>
      <xdr:rowOff>6550</xdr:rowOff>
    </xdr:to>
    <xdr:cxnSp macro="">
      <xdr:nvCxnSpPr>
        <xdr:cNvPr id="30" name="直線コネクタ 29"/>
        <xdr:cNvCxnSpPr>
          <a:endCxn id="60" idx="2"/>
        </xdr:cNvCxnSpPr>
      </xdr:nvCxnSpPr>
      <xdr:spPr>
        <a:xfrm flipV="1">
          <a:off x="11858241" y="3455088"/>
          <a:ext cx="45908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285123</xdr:colOff>
      <xdr:row>13</xdr:row>
      <xdr:rowOff>70757</xdr:rowOff>
    </xdr:from>
    <xdr:to>
      <xdr:col>35</xdr:col>
      <xdr:colOff>285123</xdr:colOff>
      <xdr:row>18</xdr:row>
      <xdr:rowOff>217202</xdr:rowOff>
    </xdr:to>
    <xdr:cxnSp macro="">
      <xdr:nvCxnSpPr>
        <xdr:cNvPr id="33" name="直線コネクタ 32"/>
        <xdr:cNvCxnSpPr>
          <a:endCxn id="64" idx="0"/>
        </xdr:cNvCxnSpPr>
      </xdr:nvCxnSpPr>
      <xdr:spPr>
        <a:xfrm flipH="1">
          <a:off x="12374546" y="3519295"/>
          <a:ext cx="0" cy="148971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2397</xdr:colOff>
      <xdr:row>25</xdr:row>
      <xdr:rowOff>54650</xdr:rowOff>
    </xdr:from>
    <xdr:to>
      <xdr:col>36</xdr:col>
      <xdr:colOff>9307</xdr:colOff>
      <xdr:row>32</xdr:row>
      <xdr:rowOff>249604</xdr:rowOff>
    </xdr:to>
    <xdr:cxnSp macro="">
      <xdr:nvCxnSpPr>
        <xdr:cNvPr id="38" name="直線コネクタ 37"/>
        <xdr:cNvCxnSpPr>
          <a:stCxn id="56" idx="4"/>
          <a:endCxn id="67" idx="0"/>
        </xdr:cNvCxnSpPr>
      </xdr:nvCxnSpPr>
      <xdr:spPr>
        <a:xfrm>
          <a:off x="12334097" y="6652300"/>
          <a:ext cx="6910" cy="206185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282751</xdr:colOff>
      <xdr:row>8</xdr:row>
      <xdr:rowOff>187026</xdr:rowOff>
    </xdr:from>
    <xdr:to>
      <xdr:col>34</xdr:col>
      <xdr:colOff>3292</xdr:colOff>
      <xdr:row>12</xdr:row>
      <xdr:rowOff>218014</xdr:rowOff>
    </xdr:to>
    <xdr:cxnSp macro="">
      <xdr:nvCxnSpPr>
        <xdr:cNvPr id="50" name="直線コネクタ 49"/>
        <xdr:cNvCxnSpPr>
          <a:stCxn id="66" idx="4"/>
          <a:endCxn id="62" idx="0"/>
        </xdr:cNvCxnSpPr>
      </xdr:nvCxnSpPr>
      <xdr:spPr>
        <a:xfrm flipH="1">
          <a:off x="11757201" y="2288876"/>
          <a:ext cx="6291" cy="109778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629</xdr:colOff>
      <xdr:row>19</xdr:row>
      <xdr:rowOff>51218</xdr:rowOff>
    </xdr:from>
    <xdr:to>
      <xdr:col>36</xdr:col>
      <xdr:colOff>1176</xdr:colOff>
      <xdr:row>24</xdr:row>
      <xdr:rowOff>174110</xdr:rowOff>
    </xdr:to>
    <xdr:cxnSp macro="">
      <xdr:nvCxnSpPr>
        <xdr:cNvPr id="54" name="直線コネクタ 53"/>
        <xdr:cNvCxnSpPr>
          <a:endCxn id="56" idx="0"/>
        </xdr:cNvCxnSpPr>
      </xdr:nvCxnSpPr>
      <xdr:spPr>
        <a:xfrm>
          <a:off x="12378244" y="5111680"/>
          <a:ext cx="547" cy="14661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76820</xdr:colOff>
      <xdr:row>33</xdr:row>
      <xdr:rowOff>37963</xdr:rowOff>
    </xdr:from>
    <xdr:to>
      <xdr:col>35</xdr:col>
      <xdr:colOff>242278</xdr:colOff>
      <xdr:row>33</xdr:row>
      <xdr:rowOff>249410</xdr:rowOff>
    </xdr:to>
    <xdr:cxnSp macro="">
      <xdr:nvCxnSpPr>
        <xdr:cNvPr id="55" name="直線コネクタ 54"/>
        <xdr:cNvCxnSpPr>
          <a:endCxn id="67" idx="2"/>
        </xdr:cNvCxnSpPr>
      </xdr:nvCxnSpPr>
      <xdr:spPr>
        <a:xfrm flipV="1">
          <a:off x="11837020" y="8769213"/>
          <a:ext cx="451208" cy="21144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50931</xdr:colOff>
      <xdr:row>19</xdr:row>
      <xdr:rowOff>3525</xdr:rowOff>
    </xdr:from>
    <xdr:to>
      <xdr:col>41</xdr:col>
      <xdr:colOff>229576</xdr:colOff>
      <xdr:row>19</xdr:row>
      <xdr:rowOff>4886</xdr:rowOff>
    </xdr:to>
    <xdr:cxnSp macro="">
      <xdr:nvCxnSpPr>
        <xdr:cNvPr id="61" name="直線コネクタ 60"/>
        <xdr:cNvCxnSpPr>
          <a:stCxn id="64" idx="6"/>
        </xdr:cNvCxnSpPr>
      </xdr:nvCxnSpPr>
      <xdr:spPr>
        <a:xfrm>
          <a:off x="12428546" y="5063987"/>
          <a:ext cx="1619607" cy="1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6350</xdr:colOff>
      <xdr:row>4</xdr:row>
      <xdr:rowOff>0</xdr:rowOff>
    </xdr:from>
    <xdr:to>
      <xdr:col>33</xdr:col>
      <xdr:colOff>253941</xdr:colOff>
      <xdr:row>4</xdr:row>
      <xdr:rowOff>98366</xdr:rowOff>
    </xdr:to>
    <xdr:cxnSp macro="">
      <xdr:nvCxnSpPr>
        <xdr:cNvPr id="10" name="直線コネクタ 9"/>
        <xdr:cNvCxnSpPr>
          <a:endCxn id="58" idx="1"/>
        </xdr:cNvCxnSpPr>
      </xdr:nvCxnSpPr>
      <xdr:spPr>
        <a:xfrm>
          <a:off x="11480800" y="1111250"/>
          <a:ext cx="247591" cy="9836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283308</xdr:colOff>
      <xdr:row>7</xdr:row>
      <xdr:rowOff>263770</xdr:rowOff>
    </xdr:from>
    <xdr:to>
      <xdr:col>33</xdr:col>
      <xdr:colOff>234891</xdr:colOff>
      <xdr:row>8</xdr:row>
      <xdr:rowOff>98366</xdr:rowOff>
    </xdr:to>
    <xdr:cxnSp macro="">
      <xdr:nvCxnSpPr>
        <xdr:cNvPr id="31" name="直線コネクタ 30"/>
        <xdr:cNvCxnSpPr/>
      </xdr:nvCxnSpPr>
      <xdr:spPr>
        <a:xfrm>
          <a:off x="11508154" y="2100385"/>
          <a:ext cx="239775" cy="103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288192</xdr:colOff>
      <xdr:row>12</xdr:row>
      <xdr:rowOff>4884</xdr:rowOff>
    </xdr:from>
    <xdr:to>
      <xdr:col>33</xdr:col>
      <xdr:colOff>244925</xdr:colOff>
      <xdr:row>12</xdr:row>
      <xdr:rowOff>234426</xdr:rowOff>
    </xdr:to>
    <xdr:cxnSp macro="">
      <xdr:nvCxnSpPr>
        <xdr:cNvPr id="34" name="直線コネクタ 33"/>
        <xdr:cNvCxnSpPr>
          <a:endCxn id="62" idx="1"/>
        </xdr:cNvCxnSpPr>
      </xdr:nvCxnSpPr>
      <xdr:spPr>
        <a:xfrm>
          <a:off x="11513038" y="3184769"/>
          <a:ext cx="244925" cy="22954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4885</xdr:colOff>
      <xdr:row>13</xdr:row>
      <xdr:rowOff>45425</xdr:rowOff>
    </xdr:from>
    <xdr:to>
      <xdr:col>35</xdr:col>
      <xdr:colOff>244076</xdr:colOff>
      <xdr:row>15</xdr:row>
      <xdr:rowOff>4885</xdr:rowOff>
    </xdr:to>
    <xdr:cxnSp macro="">
      <xdr:nvCxnSpPr>
        <xdr:cNvPr id="37" name="直線コネクタ 36"/>
        <xdr:cNvCxnSpPr>
          <a:endCxn id="60" idx="3"/>
        </xdr:cNvCxnSpPr>
      </xdr:nvCxnSpPr>
      <xdr:spPr>
        <a:xfrm flipV="1">
          <a:off x="11517923" y="3493963"/>
          <a:ext cx="815576" cy="49676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283308</xdr:colOff>
      <xdr:row>13</xdr:row>
      <xdr:rowOff>19051</xdr:rowOff>
    </xdr:from>
    <xdr:to>
      <xdr:col>34</xdr:col>
      <xdr:colOff>279400</xdr:colOff>
      <xdr:row>14</xdr:row>
      <xdr:rowOff>4885</xdr:rowOff>
    </xdr:to>
    <xdr:cxnSp macro="">
      <xdr:nvCxnSpPr>
        <xdr:cNvPr id="39" name="直線コネクタ 38"/>
        <xdr:cNvCxnSpPr/>
      </xdr:nvCxnSpPr>
      <xdr:spPr>
        <a:xfrm flipV="1">
          <a:off x="11796346" y="3467589"/>
          <a:ext cx="284285" cy="254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283308</xdr:colOff>
      <xdr:row>17</xdr:row>
      <xdr:rowOff>263769</xdr:rowOff>
    </xdr:from>
    <xdr:to>
      <xdr:col>35</xdr:col>
      <xdr:colOff>231123</xdr:colOff>
      <xdr:row>19</xdr:row>
      <xdr:rowOff>3525</xdr:rowOff>
    </xdr:to>
    <xdr:cxnSp macro="">
      <xdr:nvCxnSpPr>
        <xdr:cNvPr id="42" name="直線コネクタ 41"/>
        <xdr:cNvCxnSpPr>
          <a:endCxn id="64" idx="2"/>
        </xdr:cNvCxnSpPr>
      </xdr:nvCxnSpPr>
      <xdr:spPr>
        <a:xfrm>
          <a:off x="11796346" y="4786923"/>
          <a:ext cx="524200" cy="277064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39593</xdr:colOff>
      <xdr:row>19</xdr:row>
      <xdr:rowOff>41660</xdr:rowOff>
    </xdr:from>
    <xdr:to>
      <xdr:col>43</xdr:col>
      <xdr:colOff>8021</xdr:colOff>
      <xdr:row>22</xdr:row>
      <xdr:rowOff>8021</xdr:rowOff>
    </xdr:to>
    <xdr:cxnSp macro="">
      <xdr:nvCxnSpPr>
        <xdr:cNvPr id="43" name="直線コネクタ 42"/>
        <xdr:cNvCxnSpPr>
          <a:stCxn id="59" idx="5"/>
        </xdr:cNvCxnSpPr>
      </xdr:nvCxnSpPr>
      <xdr:spPr>
        <a:xfrm>
          <a:off x="13779656" y="5086902"/>
          <a:ext cx="249165" cy="77247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24</xdr:row>
      <xdr:rowOff>0</xdr:rowOff>
    </xdr:from>
    <xdr:to>
      <xdr:col>35</xdr:col>
      <xdr:colOff>235368</xdr:colOff>
      <xdr:row>24</xdr:row>
      <xdr:rowOff>229169</xdr:rowOff>
    </xdr:to>
    <xdr:cxnSp macro="">
      <xdr:nvCxnSpPr>
        <xdr:cNvPr id="47" name="直線コネクタ 46"/>
        <xdr:cNvCxnSpPr>
          <a:endCxn id="56" idx="2"/>
        </xdr:cNvCxnSpPr>
      </xdr:nvCxnSpPr>
      <xdr:spPr>
        <a:xfrm>
          <a:off x="11801231" y="6403731"/>
          <a:ext cx="523560" cy="22916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46627</xdr:colOff>
      <xdr:row>32</xdr:row>
      <xdr:rowOff>0</xdr:rowOff>
    </xdr:from>
    <xdr:to>
      <xdr:col>37</xdr:col>
      <xdr:colOff>12700</xdr:colOff>
      <xdr:row>32</xdr:row>
      <xdr:rowOff>265730</xdr:rowOff>
    </xdr:to>
    <xdr:cxnSp macro="">
      <xdr:nvCxnSpPr>
        <xdr:cNvPr id="48" name="直線コネクタ 47"/>
        <xdr:cNvCxnSpPr>
          <a:stCxn id="67" idx="7"/>
        </xdr:cNvCxnSpPr>
      </xdr:nvCxnSpPr>
      <xdr:spPr>
        <a:xfrm flipV="1">
          <a:off x="12378327" y="8464550"/>
          <a:ext cx="251823" cy="26573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33</xdr:row>
      <xdr:rowOff>140188</xdr:rowOff>
    </xdr:from>
    <xdr:to>
      <xdr:col>37</xdr:col>
      <xdr:colOff>6350</xdr:colOff>
      <xdr:row>35</xdr:row>
      <xdr:rowOff>12700</xdr:rowOff>
    </xdr:to>
    <xdr:cxnSp macro="">
      <xdr:nvCxnSpPr>
        <xdr:cNvPr id="51" name="直線コネクタ 50"/>
        <xdr:cNvCxnSpPr/>
      </xdr:nvCxnSpPr>
      <xdr:spPr>
        <a:xfrm>
          <a:off x="12065000" y="8871438"/>
          <a:ext cx="558800" cy="40591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34</xdr:row>
      <xdr:rowOff>60399</xdr:rowOff>
    </xdr:from>
    <xdr:to>
      <xdr:col>33</xdr:col>
      <xdr:colOff>222513</xdr:colOff>
      <xdr:row>38</xdr:row>
      <xdr:rowOff>0</xdr:rowOff>
    </xdr:to>
    <xdr:cxnSp macro="">
      <xdr:nvCxnSpPr>
        <xdr:cNvPr id="53" name="直線コネクタ 52"/>
        <xdr:cNvCxnSpPr/>
      </xdr:nvCxnSpPr>
      <xdr:spPr>
        <a:xfrm flipH="1">
          <a:off x="11188700" y="9058349"/>
          <a:ext cx="508263" cy="81590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14</xdr:row>
      <xdr:rowOff>6350</xdr:rowOff>
    </xdr:from>
    <xdr:to>
      <xdr:col>7</xdr:col>
      <xdr:colOff>400050</xdr:colOff>
      <xdr:row>15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1714500" y="3708400"/>
          <a:ext cx="82550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１行空ける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6350</xdr:colOff>
      <xdr:row>33</xdr:row>
      <xdr:rowOff>152400</xdr:rowOff>
    </xdr:from>
    <xdr:to>
      <xdr:col>7</xdr:col>
      <xdr:colOff>419100</xdr:colOff>
      <xdr:row>34</xdr:row>
      <xdr:rowOff>171450</xdr:rowOff>
    </xdr:to>
    <xdr:sp macro="" textlink="">
      <xdr:nvSpPr>
        <xdr:cNvPr id="36" name="テキスト ボックス 35"/>
        <xdr:cNvSpPr txBox="1"/>
      </xdr:nvSpPr>
      <xdr:spPr>
        <a:xfrm>
          <a:off x="1746250" y="8883650"/>
          <a:ext cx="8128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２行空ける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127000</xdr:colOff>
      <xdr:row>38</xdr:row>
      <xdr:rowOff>158750</xdr:rowOff>
    </xdr:from>
    <xdr:to>
      <xdr:col>10</xdr:col>
      <xdr:colOff>82550</xdr:colOff>
      <xdr:row>40</xdr:row>
      <xdr:rowOff>152400</xdr:rowOff>
    </xdr:to>
    <xdr:sp macro="" textlink="">
      <xdr:nvSpPr>
        <xdr:cNvPr id="40" name="テキスト ボックス 39"/>
        <xdr:cNvSpPr txBox="1"/>
      </xdr:nvSpPr>
      <xdr:spPr>
        <a:xfrm>
          <a:off x="1866900" y="10033000"/>
          <a:ext cx="13017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↑　リストから選択</a:t>
          </a: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6350</xdr:colOff>
      <xdr:row>2</xdr:row>
      <xdr:rowOff>38100</xdr:rowOff>
    </xdr:from>
    <xdr:to>
      <xdr:col>16</xdr:col>
      <xdr:colOff>247650</xdr:colOff>
      <xdr:row>3</xdr:row>
      <xdr:rowOff>44450</xdr:rowOff>
    </xdr:to>
    <xdr:sp macro="" textlink="">
      <xdr:nvSpPr>
        <xdr:cNvPr id="45" name="テキスト ボックス 44"/>
        <xdr:cNvSpPr txBox="1"/>
      </xdr:nvSpPr>
      <xdr:spPr>
        <a:xfrm>
          <a:off x="5384800" y="641350"/>
          <a:ext cx="8509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記入しない</a:t>
          </a:r>
        </a:p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323850</xdr:colOff>
      <xdr:row>40</xdr:row>
      <xdr:rowOff>31750</xdr:rowOff>
    </xdr:from>
    <xdr:to>
      <xdr:col>17</xdr:col>
      <xdr:colOff>254000</xdr:colOff>
      <xdr:row>40</xdr:row>
      <xdr:rowOff>254000</xdr:rowOff>
    </xdr:to>
    <xdr:sp macro="" textlink="">
      <xdr:nvSpPr>
        <xdr:cNvPr id="46" name="テキスト ボックス 45"/>
        <xdr:cNvSpPr txBox="1"/>
      </xdr:nvSpPr>
      <xdr:spPr>
        <a:xfrm>
          <a:off x="5638800" y="10426700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記入しない</a:t>
          </a:r>
        </a:p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8</xdr:row>
      <xdr:rowOff>101600</xdr:rowOff>
    </xdr:from>
    <xdr:to>
      <xdr:col>22</xdr:col>
      <xdr:colOff>609600</xdr:colOff>
      <xdr:row>8</xdr:row>
      <xdr:rowOff>101600</xdr:rowOff>
    </xdr:to>
    <xdr:cxnSp macro="">
      <xdr:nvCxnSpPr>
        <xdr:cNvPr id="49" name="直線矢印コネクタ 48"/>
        <xdr:cNvCxnSpPr/>
      </xdr:nvCxnSpPr>
      <xdr:spPr>
        <a:xfrm flipH="1">
          <a:off x="7829550" y="2203450"/>
          <a:ext cx="533400" cy="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107950</xdr:colOff>
      <xdr:row>6</xdr:row>
      <xdr:rowOff>165100</xdr:rowOff>
    </xdr:from>
    <xdr:to>
      <xdr:col>20</xdr:col>
      <xdr:colOff>107950</xdr:colOff>
      <xdr:row>7</xdr:row>
      <xdr:rowOff>222250</xdr:rowOff>
    </xdr:to>
    <xdr:cxnSp macro="">
      <xdr:nvCxnSpPr>
        <xdr:cNvPr id="13" name="直線矢印コネクタ 12"/>
        <xdr:cNvCxnSpPr/>
      </xdr:nvCxnSpPr>
      <xdr:spPr>
        <a:xfrm>
          <a:off x="7162800" y="1733550"/>
          <a:ext cx="0" cy="32385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381000</xdr:colOff>
      <xdr:row>0</xdr:row>
      <xdr:rowOff>57150</xdr:rowOff>
    </xdr:from>
    <xdr:to>
      <xdr:col>21</xdr:col>
      <xdr:colOff>254000</xdr:colOff>
      <xdr:row>0</xdr:row>
      <xdr:rowOff>292100</xdr:rowOff>
    </xdr:to>
    <xdr:sp macro="" textlink="">
      <xdr:nvSpPr>
        <xdr:cNvPr id="41" name="正方形/長方形 40"/>
        <xdr:cNvSpPr/>
      </xdr:nvSpPr>
      <xdr:spPr>
        <a:xfrm>
          <a:off x="7435850" y="57150"/>
          <a:ext cx="266700" cy="234950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34</xdr:row>
      <xdr:rowOff>69850</xdr:rowOff>
    </xdr:from>
    <xdr:to>
      <xdr:col>17</xdr:col>
      <xdr:colOff>476250</xdr:colOff>
      <xdr:row>35</xdr:row>
      <xdr:rowOff>63500</xdr:rowOff>
    </xdr:to>
    <xdr:sp macro="" textlink="">
      <xdr:nvSpPr>
        <xdr:cNvPr id="52" name="テキスト ボックス 51"/>
        <xdr:cNvSpPr txBox="1"/>
      </xdr:nvSpPr>
      <xdr:spPr>
        <a:xfrm>
          <a:off x="5410200" y="9067800"/>
          <a:ext cx="13017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↓　リストから選択</a:t>
          </a:r>
        </a:p>
        <a:p>
          <a:endParaRPr kumimoji="1" lang="ja-JP" altLang="en-US" sz="1100"/>
        </a:p>
      </xdr:txBody>
    </xdr:sp>
    <xdr:clientData/>
  </xdr:twoCellAnchor>
  <xdr:twoCellAnchor>
    <xdr:from>
      <xdr:col>18</xdr:col>
      <xdr:colOff>63500</xdr:colOff>
      <xdr:row>26</xdr:row>
      <xdr:rowOff>120650</xdr:rowOff>
    </xdr:from>
    <xdr:to>
      <xdr:col>18</xdr:col>
      <xdr:colOff>109219</xdr:colOff>
      <xdr:row>34</xdr:row>
      <xdr:rowOff>203200</xdr:rowOff>
    </xdr:to>
    <xdr:sp macro="" textlink="">
      <xdr:nvSpPr>
        <xdr:cNvPr id="44" name="右大かっこ 43"/>
        <xdr:cNvSpPr/>
      </xdr:nvSpPr>
      <xdr:spPr>
        <a:xfrm>
          <a:off x="6807200" y="6985000"/>
          <a:ext cx="45719" cy="22161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76200</xdr:colOff>
      <xdr:row>36</xdr:row>
      <xdr:rowOff>101600</xdr:rowOff>
    </xdr:from>
    <xdr:to>
      <xdr:col>18</xdr:col>
      <xdr:colOff>121919</xdr:colOff>
      <xdr:row>40</xdr:row>
      <xdr:rowOff>196850</xdr:rowOff>
    </xdr:to>
    <xdr:sp macro="" textlink="">
      <xdr:nvSpPr>
        <xdr:cNvPr id="63" name="右大かっこ 62"/>
        <xdr:cNvSpPr/>
      </xdr:nvSpPr>
      <xdr:spPr>
        <a:xfrm>
          <a:off x="6819900" y="9480550"/>
          <a:ext cx="45719" cy="1111250"/>
        </a:xfrm>
        <a:prstGeom prst="rightBracket">
          <a:avLst/>
        </a:prstGeom>
        <a:ln w="63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zoomScaleNormal="100" workbookViewId="0"/>
  </sheetViews>
  <sheetFormatPr defaultColWidth="4.08984375" defaultRowHeight="23.25" customHeight="1" x14ac:dyDescent="0.2"/>
  <cols>
    <col min="1" max="1" width="4.08984375" style="1" customWidth="1"/>
    <col min="2" max="2" width="4.453125" style="1" bestFit="1" customWidth="1"/>
    <col min="3" max="3" width="3.6328125" style="1" customWidth="1"/>
    <col min="4" max="4" width="4.453125" style="1" customWidth="1"/>
    <col min="5" max="5" width="4.90625" style="1" customWidth="1"/>
    <col min="6" max="6" width="3.36328125" style="1" customWidth="1"/>
    <col min="7" max="7" width="5.81640625" style="1" customWidth="1"/>
    <col min="8" max="8" width="6.90625" style="1" customWidth="1"/>
    <col min="9" max="9" width="5.36328125" style="1" customWidth="1"/>
    <col min="10" max="10" width="1.1796875" style="1" customWidth="1"/>
    <col min="11" max="11" width="8" style="1" customWidth="1"/>
    <col min="12" max="13" width="5.36328125" style="1" customWidth="1"/>
    <col min="14" max="14" width="5.453125" style="1" customWidth="1"/>
    <col min="15" max="15" width="8.6328125" style="1" customWidth="1"/>
    <col min="16" max="16" width="8.81640625" style="1" customWidth="1"/>
    <col min="17" max="17" width="4.453125" style="1" customWidth="1"/>
    <col min="18" max="18" width="7.1796875" style="1" customWidth="1"/>
    <col min="19" max="19" width="4.453125" style="1" customWidth="1"/>
    <col min="20" max="20" width="6.90625" style="1" hidden="1" customWidth="1"/>
    <col min="21" max="21" width="5.6328125" style="1" customWidth="1"/>
    <col min="22" max="22" width="4.36328125" style="1" customWidth="1"/>
    <col min="23" max="23" width="10.81640625" style="1" customWidth="1"/>
    <col min="24" max="24" width="4.6328125" style="5" customWidth="1"/>
    <col min="25" max="25" width="5.36328125" style="1" bestFit="1" customWidth="1"/>
    <col min="26" max="16384" width="4.08984375" style="1"/>
  </cols>
  <sheetData>
    <row r="1" spans="1:40" ht="25.5" customHeight="1" x14ac:dyDescent="0.2">
      <c r="B1" s="321" t="s">
        <v>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</row>
    <row r="2" spans="1:40" customFormat="1" ht="22" customHeight="1" x14ac:dyDescent="0.2">
      <c r="A2" s="1"/>
      <c r="B2" s="318" t="s">
        <v>15</v>
      </c>
      <c r="C2" s="318"/>
      <c r="D2" s="318"/>
      <c r="E2" s="318"/>
      <c r="F2" s="318"/>
      <c r="G2" s="318"/>
      <c r="H2" s="318" t="s">
        <v>39</v>
      </c>
      <c r="I2" s="318"/>
      <c r="J2" s="322"/>
      <c r="K2" s="322"/>
      <c r="L2" s="322"/>
      <c r="M2" s="322"/>
      <c r="N2" s="318" t="s">
        <v>40</v>
      </c>
      <c r="O2" s="318"/>
      <c r="P2" s="318"/>
      <c r="Q2" s="318" t="s">
        <v>41</v>
      </c>
      <c r="R2" s="318"/>
      <c r="S2" s="64"/>
      <c r="T2" s="64"/>
      <c r="U2" s="1"/>
      <c r="V2" s="64"/>
      <c r="W2" s="1"/>
      <c r="X2" s="64"/>
      <c r="Y2" s="64"/>
      <c r="Z2" s="64"/>
      <c r="AA2" s="1"/>
      <c r="AB2" s="64"/>
      <c r="AC2" s="64"/>
      <c r="AD2" s="64"/>
      <c r="AG2" s="58"/>
      <c r="AH2" s="58"/>
      <c r="AI2" s="58"/>
      <c r="AJ2" s="59"/>
      <c r="AN2" s="37"/>
    </row>
    <row r="3" spans="1:40" customFormat="1" ht="22" customHeight="1" x14ac:dyDescent="0.2">
      <c r="A3" s="1"/>
      <c r="B3" s="252" t="s">
        <v>42</v>
      </c>
      <c r="C3" s="252"/>
      <c r="D3" s="317" t="s">
        <v>43</v>
      </c>
      <c r="E3" s="317"/>
      <c r="F3" s="317"/>
      <c r="G3" s="317"/>
      <c r="H3" s="317"/>
      <c r="I3" s="317"/>
      <c r="J3" s="317"/>
      <c r="K3" s="317"/>
      <c r="L3" s="317"/>
      <c r="M3" s="317"/>
      <c r="N3" s="317" t="s">
        <v>130</v>
      </c>
      <c r="O3" s="317"/>
      <c r="P3" s="317"/>
      <c r="Q3" s="318"/>
      <c r="R3" s="318"/>
      <c r="S3" s="64"/>
      <c r="T3" s="64"/>
      <c r="U3" s="64" t="s">
        <v>56</v>
      </c>
      <c r="V3" s="64"/>
      <c r="W3" s="65"/>
      <c r="X3" s="65"/>
      <c r="Y3" s="65"/>
      <c r="Z3" s="65"/>
      <c r="AA3" s="64"/>
      <c r="AB3" s="64"/>
      <c r="AC3" s="64"/>
      <c r="AD3" s="64"/>
      <c r="AG3" s="60"/>
      <c r="AH3" s="60"/>
      <c r="AN3" s="37"/>
    </row>
    <row r="4" spans="1:40" ht="18" customHeight="1" x14ac:dyDescent="0.2">
      <c r="B4" s="319" t="s">
        <v>95</v>
      </c>
      <c r="C4" s="319"/>
      <c r="D4" s="319"/>
      <c r="E4" s="319"/>
      <c r="F4" s="319"/>
      <c r="G4" s="319"/>
      <c r="H4" s="319"/>
      <c r="I4" s="319"/>
      <c r="J4" s="6"/>
      <c r="K4" s="320" t="s">
        <v>47</v>
      </c>
      <c r="L4" s="320"/>
      <c r="M4" s="320"/>
      <c r="N4" s="320"/>
      <c r="O4" s="320"/>
      <c r="P4" s="320"/>
      <c r="Q4" s="320"/>
      <c r="R4" s="320"/>
    </row>
    <row r="5" spans="1:40" ht="18" customHeight="1" x14ac:dyDescent="0.2">
      <c r="B5" s="305" t="s">
        <v>11</v>
      </c>
      <c r="C5" s="307" t="s">
        <v>110</v>
      </c>
      <c r="D5" s="308"/>
      <c r="E5" s="311" t="s">
        <v>12</v>
      </c>
      <c r="F5" s="311"/>
      <c r="G5" s="311"/>
      <c r="H5" s="311"/>
      <c r="I5" s="313" t="s">
        <v>13</v>
      </c>
      <c r="J5" s="7"/>
      <c r="K5" s="275" t="s">
        <v>1</v>
      </c>
      <c r="L5" s="276"/>
      <c r="M5" s="276"/>
      <c r="N5" s="276"/>
      <c r="O5" s="277"/>
      <c r="P5" s="315" t="s">
        <v>94</v>
      </c>
      <c r="Q5" s="292" t="s">
        <v>9</v>
      </c>
      <c r="R5" s="293"/>
    </row>
    <row r="6" spans="1:40" ht="18" customHeight="1" x14ac:dyDescent="0.2">
      <c r="B6" s="306"/>
      <c r="C6" s="309"/>
      <c r="D6" s="310"/>
      <c r="E6" s="312"/>
      <c r="F6" s="312"/>
      <c r="G6" s="312"/>
      <c r="H6" s="312"/>
      <c r="I6" s="314"/>
      <c r="J6" s="8"/>
      <c r="K6" s="145" t="s">
        <v>2</v>
      </c>
      <c r="L6" s="296" t="s">
        <v>10</v>
      </c>
      <c r="M6" s="297"/>
      <c r="N6" s="298" t="s">
        <v>3</v>
      </c>
      <c r="O6" s="299"/>
      <c r="P6" s="316"/>
      <c r="Q6" s="294"/>
      <c r="R6" s="295"/>
      <c r="T6" s="53">
        <f>1-U9</f>
        <v>1</v>
      </c>
      <c r="W6" s="4"/>
      <c r="X6" s="3"/>
      <c r="Y6" s="3"/>
      <c r="Z6" s="3"/>
      <c r="AF6" s="9"/>
      <c r="AG6" s="9"/>
    </row>
    <row r="7" spans="1:40" ht="21" customHeight="1" x14ac:dyDescent="0.2">
      <c r="B7" s="100"/>
      <c r="C7" s="260"/>
      <c r="D7" s="300"/>
      <c r="E7" s="10"/>
      <c r="F7" s="85" t="str">
        <f>IF(B7="","","×")</f>
        <v/>
      </c>
      <c r="G7" s="86" t="str">
        <f>IF(K7="","",ROUND((K7-P7),2)*100)</f>
        <v/>
      </c>
      <c r="H7" s="87" t="str">
        <f>IF(L7="","","/"&amp;ROUND((L7-P7),2)*100)</f>
        <v/>
      </c>
      <c r="I7" s="11"/>
      <c r="J7" s="12"/>
      <c r="K7" s="104"/>
      <c r="L7" s="301"/>
      <c r="M7" s="302"/>
      <c r="N7" s="303"/>
      <c r="O7" s="304"/>
      <c r="P7" s="105"/>
      <c r="Q7" s="95" t="str">
        <f t="shared" ref="Q7:Q24" si="0">IF(P7="","",IF($T$6&gt;P7,"+",IF($T$6=P7,"±",IF($T$6&lt;P7,"-"))))</f>
        <v/>
      </c>
      <c r="R7" s="140" t="str">
        <f t="shared" ref="R7:R24" si="1">IF(P7="","",ROUND(ABS($T$6-P7)*100,0))</f>
        <v/>
      </c>
      <c r="T7" s="33" t="str">
        <f>IF(P7="","",($T$6-P7)*100)</f>
        <v/>
      </c>
    </row>
    <row r="8" spans="1:40" ht="21" customHeight="1" x14ac:dyDescent="0.2">
      <c r="B8" s="101"/>
      <c r="C8" s="278"/>
      <c r="D8" s="279"/>
      <c r="E8" s="10"/>
      <c r="F8" s="88" t="str">
        <f t="shared" ref="F8:F23" si="2">IF(B8="","","×")</f>
        <v/>
      </c>
      <c r="G8" s="89" t="str">
        <f t="shared" ref="G8:G24" si="3">IF(K8="","",ROUND((K8-P8),2)*100)</f>
        <v/>
      </c>
      <c r="H8" s="87" t="str">
        <f t="shared" ref="H8:H24" si="4">IF(L8="","","/"&amp;ROUND((L8-P8),2)*100)</f>
        <v/>
      </c>
      <c r="I8" s="13"/>
      <c r="J8" s="12"/>
      <c r="K8" s="106"/>
      <c r="L8" s="280"/>
      <c r="M8" s="281"/>
      <c r="N8" s="282"/>
      <c r="O8" s="283"/>
      <c r="P8" s="105"/>
      <c r="Q8" s="96" t="str">
        <f t="shared" si="0"/>
        <v/>
      </c>
      <c r="R8" s="141" t="str">
        <f t="shared" si="1"/>
        <v/>
      </c>
      <c r="T8" s="33" t="str">
        <f t="shared" ref="T8:T24" si="5">IF(P8="","",($T$6-P8)*100)</f>
        <v/>
      </c>
      <c r="U8" s="118" t="s">
        <v>109</v>
      </c>
    </row>
    <row r="9" spans="1:40" ht="21" customHeight="1" x14ac:dyDescent="0.2">
      <c r="B9" s="102"/>
      <c r="C9" s="278"/>
      <c r="D9" s="279"/>
      <c r="E9" s="10"/>
      <c r="F9" s="88" t="str">
        <f t="shared" si="2"/>
        <v/>
      </c>
      <c r="G9" s="89" t="str">
        <f t="shared" si="3"/>
        <v/>
      </c>
      <c r="H9" s="87" t="str">
        <f t="shared" si="4"/>
        <v/>
      </c>
      <c r="I9" s="13"/>
      <c r="J9" s="12"/>
      <c r="K9" s="106"/>
      <c r="L9" s="280"/>
      <c r="M9" s="281"/>
      <c r="N9" s="282"/>
      <c r="O9" s="283"/>
      <c r="P9" s="105"/>
      <c r="Q9" s="96" t="str">
        <f t="shared" si="0"/>
        <v/>
      </c>
      <c r="R9" s="141" t="str">
        <f t="shared" si="1"/>
        <v/>
      </c>
      <c r="T9" s="33" t="str">
        <f t="shared" si="5"/>
        <v/>
      </c>
      <c r="U9" s="287"/>
      <c r="V9" s="288"/>
      <c r="W9" s="148" t="s">
        <v>106</v>
      </c>
      <c r="X9" s="289">
        <f>SUMIF(B7:B24,U11,T7:T24)*0.01</f>
        <v>0</v>
      </c>
      <c r="Y9" s="290"/>
      <c r="Z9" s="291"/>
    </row>
    <row r="10" spans="1:40" ht="21" customHeight="1" x14ac:dyDescent="0.2">
      <c r="B10" s="102"/>
      <c r="C10" s="278"/>
      <c r="D10" s="279"/>
      <c r="E10" s="10"/>
      <c r="F10" s="88" t="str">
        <f t="shared" si="2"/>
        <v/>
      </c>
      <c r="G10" s="89" t="str">
        <f t="shared" si="3"/>
        <v/>
      </c>
      <c r="H10" s="87" t="str">
        <f t="shared" si="4"/>
        <v/>
      </c>
      <c r="I10" s="13"/>
      <c r="J10" s="12"/>
      <c r="K10" s="106"/>
      <c r="L10" s="280"/>
      <c r="M10" s="281"/>
      <c r="N10" s="282"/>
      <c r="O10" s="283"/>
      <c r="P10" s="105"/>
      <c r="Q10" s="96" t="str">
        <f t="shared" si="0"/>
        <v/>
      </c>
      <c r="R10" s="141" t="str">
        <f t="shared" si="1"/>
        <v/>
      </c>
      <c r="T10" s="33" t="str">
        <f t="shared" si="5"/>
        <v/>
      </c>
      <c r="V10" s="2"/>
      <c r="W10" s="2"/>
      <c r="X10" s="14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40" ht="21" customHeight="1" x14ac:dyDescent="0.2">
      <c r="B11" s="102"/>
      <c r="C11" s="278"/>
      <c r="D11" s="279"/>
      <c r="E11" s="10"/>
      <c r="F11" s="88" t="str">
        <f t="shared" si="2"/>
        <v/>
      </c>
      <c r="G11" s="89" t="str">
        <f t="shared" si="3"/>
        <v/>
      </c>
      <c r="H11" s="87" t="str">
        <f t="shared" si="4"/>
        <v/>
      </c>
      <c r="I11" s="13"/>
      <c r="J11" s="12"/>
      <c r="K11" s="106"/>
      <c r="L11" s="280"/>
      <c r="M11" s="281"/>
      <c r="N11" s="282"/>
      <c r="O11" s="283"/>
      <c r="P11" s="105"/>
      <c r="Q11" s="96" t="str">
        <f t="shared" si="0"/>
        <v/>
      </c>
      <c r="R11" s="141" t="str">
        <f t="shared" si="1"/>
        <v/>
      </c>
      <c r="T11" s="33" t="str">
        <f t="shared" si="5"/>
        <v/>
      </c>
      <c r="U11" s="213" t="s">
        <v>65</v>
      </c>
      <c r="V11" s="117" t="s">
        <v>126</v>
      </c>
      <c r="W11" s="2"/>
      <c r="X11" s="14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40" ht="21" customHeight="1" x14ac:dyDescent="0.2">
      <c r="B12" s="102"/>
      <c r="C12" s="278"/>
      <c r="D12" s="279"/>
      <c r="E12" s="10"/>
      <c r="F12" s="88" t="str">
        <f t="shared" si="2"/>
        <v/>
      </c>
      <c r="G12" s="89" t="str">
        <f t="shared" si="3"/>
        <v/>
      </c>
      <c r="H12" s="87" t="str">
        <f t="shared" si="4"/>
        <v/>
      </c>
      <c r="I12" s="13"/>
      <c r="J12" s="12"/>
      <c r="K12" s="106"/>
      <c r="L12" s="280"/>
      <c r="M12" s="281"/>
      <c r="N12" s="282"/>
      <c r="O12" s="283"/>
      <c r="P12" s="105"/>
      <c r="Q12" s="96" t="str">
        <f t="shared" si="0"/>
        <v/>
      </c>
      <c r="R12" s="142" t="str">
        <f t="shared" si="1"/>
        <v/>
      </c>
      <c r="T12" s="33" t="str">
        <f t="shared" si="5"/>
        <v/>
      </c>
      <c r="V12" s="117" t="s">
        <v>127</v>
      </c>
      <c r="X12" s="1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2"/>
      <c r="AL12" s="2"/>
      <c r="AM12" s="2"/>
    </row>
    <row r="13" spans="1:40" ht="21" customHeight="1" x14ac:dyDescent="0.2">
      <c r="B13" s="102"/>
      <c r="C13" s="278"/>
      <c r="D13" s="279"/>
      <c r="E13" s="10"/>
      <c r="F13" s="88" t="str">
        <f t="shared" si="2"/>
        <v/>
      </c>
      <c r="G13" s="89" t="str">
        <f t="shared" si="3"/>
        <v/>
      </c>
      <c r="H13" s="87" t="str">
        <f>IF(L13="","","/"&amp;ROUND((L13-P13),2)*100)</f>
        <v/>
      </c>
      <c r="I13" s="13"/>
      <c r="J13" s="12"/>
      <c r="K13" s="107"/>
      <c r="L13" s="280"/>
      <c r="M13" s="281"/>
      <c r="N13" s="282"/>
      <c r="O13" s="283"/>
      <c r="P13" s="105"/>
      <c r="Q13" s="96" t="str">
        <f t="shared" si="0"/>
        <v/>
      </c>
      <c r="R13" s="142" t="str">
        <f t="shared" si="1"/>
        <v/>
      </c>
      <c r="T13" s="33" t="str">
        <f t="shared" si="5"/>
        <v/>
      </c>
      <c r="U13" s="117" t="s">
        <v>116</v>
      </c>
      <c r="V13" s="15"/>
      <c r="W13" s="15"/>
      <c r="X13" s="1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"/>
      <c r="AL13" s="2"/>
      <c r="AM13" s="2"/>
    </row>
    <row r="14" spans="1:40" ht="21" customHeight="1" x14ac:dyDescent="0.2">
      <c r="B14" s="102"/>
      <c r="C14" s="284"/>
      <c r="D14" s="285"/>
      <c r="E14" s="10"/>
      <c r="F14" s="90" t="str">
        <f t="shared" si="2"/>
        <v/>
      </c>
      <c r="G14" s="89" t="str">
        <f t="shared" si="3"/>
        <v/>
      </c>
      <c r="H14" s="87" t="str">
        <f t="shared" si="4"/>
        <v/>
      </c>
      <c r="I14" s="13"/>
      <c r="J14" s="12"/>
      <c r="K14" s="107"/>
      <c r="L14" s="280"/>
      <c r="M14" s="281"/>
      <c r="N14" s="282"/>
      <c r="O14" s="283"/>
      <c r="P14" s="105"/>
      <c r="Q14" s="96" t="str">
        <f t="shared" si="0"/>
        <v/>
      </c>
      <c r="R14" s="142" t="str">
        <f t="shared" si="1"/>
        <v/>
      </c>
      <c r="T14" s="33" t="str">
        <f>IF(P14="","",($T$6-P14)*100)</f>
        <v/>
      </c>
      <c r="U14" s="117" t="s">
        <v>117</v>
      </c>
      <c r="W14" s="2"/>
      <c r="X14" s="14"/>
      <c r="Y14" s="2"/>
      <c r="Z14" s="2"/>
      <c r="AA14" s="2"/>
      <c r="AB14" s="2"/>
      <c r="AC14" s="2"/>
      <c r="AD14" s="2"/>
      <c r="AE14" s="2"/>
    </row>
    <row r="15" spans="1:40" ht="21" customHeight="1" x14ac:dyDescent="0.2">
      <c r="B15" s="102"/>
      <c r="C15" s="245"/>
      <c r="D15" s="286"/>
      <c r="E15" s="10"/>
      <c r="F15" s="88" t="str">
        <f t="shared" si="2"/>
        <v/>
      </c>
      <c r="G15" s="89" t="str">
        <f t="shared" si="3"/>
        <v/>
      </c>
      <c r="H15" s="87" t="str">
        <f t="shared" si="4"/>
        <v/>
      </c>
      <c r="I15" s="13"/>
      <c r="J15" s="12"/>
      <c r="K15" s="106"/>
      <c r="L15" s="280"/>
      <c r="M15" s="281"/>
      <c r="N15" s="282"/>
      <c r="O15" s="283"/>
      <c r="P15" s="105"/>
      <c r="Q15" s="96" t="str">
        <f t="shared" si="0"/>
        <v/>
      </c>
      <c r="R15" s="142" t="str">
        <f t="shared" si="1"/>
        <v/>
      </c>
      <c r="T15" s="33" t="str">
        <f t="shared" si="5"/>
        <v/>
      </c>
      <c r="U15" s="117" t="s">
        <v>118</v>
      </c>
      <c r="V15" s="29"/>
      <c r="X15" s="116"/>
    </row>
    <row r="16" spans="1:40" ht="21" customHeight="1" x14ac:dyDescent="0.2">
      <c r="B16" s="102"/>
      <c r="C16" s="245"/>
      <c r="D16" s="286"/>
      <c r="E16" s="10"/>
      <c r="F16" s="88" t="str">
        <f t="shared" si="2"/>
        <v/>
      </c>
      <c r="G16" s="89" t="str">
        <f t="shared" si="3"/>
        <v/>
      </c>
      <c r="H16" s="87" t="str">
        <f>IF(L16="","","/"&amp;ROUND((L16-P16),2)*100)</f>
        <v/>
      </c>
      <c r="I16" s="13"/>
      <c r="J16" s="12"/>
      <c r="K16" s="108"/>
      <c r="L16" s="280"/>
      <c r="M16" s="281"/>
      <c r="N16" s="282"/>
      <c r="O16" s="283"/>
      <c r="P16" s="105"/>
      <c r="Q16" s="96" t="str">
        <f t="shared" si="0"/>
        <v/>
      </c>
      <c r="R16" s="142" t="str">
        <f t="shared" si="1"/>
        <v/>
      </c>
      <c r="T16" s="33" t="str">
        <f t="shared" si="5"/>
        <v/>
      </c>
      <c r="U16" s="64" t="s">
        <v>119</v>
      </c>
    </row>
    <row r="17" spans="2:33" ht="21" customHeight="1" x14ac:dyDescent="0.2">
      <c r="B17" s="102"/>
      <c r="C17" s="278"/>
      <c r="D17" s="279"/>
      <c r="E17" s="10"/>
      <c r="F17" s="88" t="str">
        <f t="shared" si="2"/>
        <v/>
      </c>
      <c r="G17" s="89" t="str">
        <f>IF(K17="","",ROUND((K17-P17),2)*100)</f>
        <v/>
      </c>
      <c r="H17" s="87" t="str">
        <f t="shared" si="4"/>
        <v/>
      </c>
      <c r="I17" s="13"/>
      <c r="J17" s="12"/>
      <c r="K17" s="108"/>
      <c r="L17" s="280"/>
      <c r="M17" s="281"/>
      <c r="N17" s="282"/>
      <c r="O17" s="283"/>
      <c r="P17" s="105"/>
      <c r="Q17" s="96" t="str">
        <f t="shared" si="0"/>
        <v/>
      </c>
      <c r="R17" s="142" t="str">
        <f t="shared" si="1"/>
        <v/>
      </c>
      <c r="T17" s="33" t="str">
        <f t="shared" si="5"/>
        <v/>
      </c>
    </row>
    <row r="18" spans="2:33" ht="21" customHeight="1" x14ac:dyDescent="0.2">
      <c r="B18" s="102"/>
      <c r="C18" s="278"/>
      <c r="D18" s="279"/>
      <c r="E18" s="10"/>
      <c r="F18" s="88" t="str">
        <f t="shared" si="2"/>
        <v/>
      </c>
      <c r="G18" s="89" t="str">
        <f t="shared" si="3"/>
        <v/>
      </c>
      <c r="H18" s="87" t="str">
        <f t="shared" si="4"/>
        <v/>
      </c>
      <c r="I18" s="13"/>
      <c r="J18" s="12"/>
      <c r="K18" s="108"/>
      <c r="L18" s="280"/>
      <c r="M18" s="281"/>
      <c r="N18" s="282"/>
      <c r="O18" s="283"/>
      <c r="P18" s="105"/>
      <c r="Q18" s="97" t="str">
        <f t="shared" si="0"/>
        <v/>
      </c>
      <c r="R18" s="142" t="str">
        <f t="shared" si="1"/>
        <v/>
      </c>
      <c r="T18" s="33" t="str">
        <f t="shared" si="5"/>
        <v/>
      </c>
    </row>
    <row r="19" spans="2:33" ht="21" customHeight="1" x14ac:dyDescent="0.2">
      <c r="B19" s="102"/>
      <c r="C19" s="284"/>
      <c r="D19" s="285"/>
      <c r="E19" s="10"/>
      <c r="F19" s="88" t="str">
        <f t="shared" si="2"/>
        <v/>
      </c>
      <c r="G19" s="89" t="str">
        <f t="shared" si="3"/>
        <v/>
      </c>
      <c r="H19" s="87" t="str">
        <f t="shared" si="4"/>
        <v/>
      </c>
      <c r="I19" s="13"/>
      <c r="J19" s="12"/>
      <c r="K19" s="108"/>
      <c r="L19" s="280"/>
      <c r="M19" s="281"/>
      <c r="N19" s="282"/>
      <c r="O19" s="283"/>
      <c r="P19" s="105"/>
      <c r="Q19" s="97" t="str">
        <f t="shared" si="0"/>
        <v/>
      </c>
      <c r="R19" s="142" t="str">
        <f t="shared" si="1"/>
        <v/>
      </c>
      <c r="T19" s="33" t="str">
        <f t="shared" si="5"/>
        <v/>
      </c>
    </row>
    <row r="20" spans="2:33" ht="21" customHeight="1" x14ac:dyDescent="0.2">
      <c r="B20" s="102"/>
      <c r="C20" s="284"/>
      <c r="D20" s="285"/>
      <c r="E20" s="10"/>
      <c r="F20" s="88" t="str">
        <f t="shared" si="2"/>
        <v/>
      </c>
      <c r="G20" s="89" t="str">
        <f t="shared" si="3"/>
        <v/>
      </c>
      <c r="H20" s="87" t="str">
        <f t="shared" si="4"/>
        <v/>
      </c>
      <c r="I20" s="13"/>
      <c r="J20" s="12"/>
      <c r="K20" s="108"/>
      <c r="L20" s="280"/>
      <c r="M20" s="281"/>
      <c r="N20" s="282"/>
      <c r="O20" s="283"/>
      <c r="P20" s="105"/>
      <c r="Q20" s="97" t="str">
        <f t="shared" si="0"/>
        <v/>
      </c>
      <c r="R20" s="142" t="str">
        <f t="shared" si="1"/>
        <v/>
      </c>
      <c r="T20" s="33" t="str">
        <f>IF(P20="","",($T$6-P20)*100)</f>
        <v/>
      </c>
    </row>
    <row r="21" spans="2:33" ht="21" customHeight="1" x14ac:dyDescent="0.2">
      <c r="B21" s="102"/>
      <c r="C21" s="245"/>
      <c r="D21" s="286"/>
      <c r="E21" s="10"/>
      <c r="F21" s="88" t="str">
        <f t="shared" si="2"/>
        <v/>
      </c>
      <c r="G21" s="89" t="str">
        <f t="shared" si="3"/>
        <v/>
      </c>
      <c r="H21" s="87" t="str">
        <f t="shared" si="4"/>
        <v/>
      </c>
      <c r="I21" s="13"/>
      <c r="J21" s="12"/>
      <c r="K21" s="108"/>
      <c r="L21" s="280"/>
      <c r="M21" s="281"/>
      <c r="N21" s="282"/>
      <c r="O21" s="283"/>
      <c r="P21" s="105"/>
      <c r="Q21" s="97" t="str">
        <f t="shared" si="0"/>
        <v/>
      </c>
      <c r="R21" s="142" t="str">
        <f t="shared" si="1"/>
        <v/>
      </c>
      <c r="T21" s="33" t="str">
        <f t="shared" si="5"/>
        <v/>
      </c>
    </row>
    <row r="22" spans="2:33" ht="21" customHeight="1" x14ac:dyDescent="0.2">
      <c r="B22" s="102"/>
      <c r="C22" s="278"/>
      <c r="D22" s="279"/>
      <c r="E22" s="10"/>
      <c r="F22" s="88" t="str">
        <f t="shared" si="2"/>
        <v/>
      </c>
      <c r="G22" s="89" t="str">
        <f>IF(K22="","",ROUND((K22-P22),2)*100)</f>
        <v/>
      </c>
      <c r="H22" s="87" t="str">
        <f>IF(L22="","","/"&amp;ROUND((L22-P22),2)*100)</f>
        <v/>
      </c>
      <c r="I22" s="13"/>
      <c r="J22" s="12"/>
      <c r="K22" s="108"/>
      <c r="L22" s="280"/>
      <c r="M22" s="281"/>
      <c r="N22" s="282"/>
      <c r="O22" s="283"/>
      <c r="P22" s="105"/>
      <c r="Q22" s="97" t="str">
        <f t="shared" si="0"/>
        <v/>
      </c>
      <c r="R22" s="142" t="str">
        <f t="shared" si="1"/>
        <v/>
      </c>
      <c r="T22" s="33" t="str">
        <f t="shared" si="5"/>
        <v/>
      </c>
    </row>
    <row r="23" spans="2:33" ht="21" customHeight="1" x14ac:dyDescent="0.2">
      <c r="B23" s="101"/>
      <c r="C23" s="278"/>
      <c r="D23" s="279"/>
      <c r="E23" s="35"/>
      <c r="F23" s="91" t="str">
        <f t="shared" si="2"/>
        <v/>
      </c>
      <c r="G23" s="89" t="str">
        <f t="shared" si="3"/>
        <v/>
      </c>
      <c r="H23" s="87" t="str">
        <f t="shared" si="4"/>
        <v/>
      </c>
      <c r="I23" s="36"/>
      <c r="J23" s="12"/>
      <c r="K23" s="109"/>
      <c r="L23" s="280"/>
      <c r="M23" s="281"/>
      <c r="N23" s="282"/>
      <c r="O23" s="283"/>
      <c r="P23" s="105"/>
      <c r="Q23" s="98" t="str">
        <f t="shared" si="0"/>
        <v/>
      </c>
      <c r="R23" s="142" t="str">
        <f t="shared" si="1"/>
        <v/>
      </c>
      <c r="T23" s="33" t="str">
        <f t="shared" si="5"/>
        <v/>
      </c>
    </row>
    <row r="24" spans="2:33" ht="21" customHeight="1" x14ac:dyDescent="0.2">
      <c r="B24" s="103"/>
      <c r="C24" s="263"/>
      <c r="D24" s="264"/>
      <c r="E24" s="17"/>
      <c r="F24" s="92" t="str">
        <f>IF(B24="","","×")</f>
        <v/>
      </c>
      <c r="G24" s="93" t="str">
        <f t="shared" si="3"/>
        <v/>
      </c>
      <c r="H24" s="94" t="str">
        <f t="shared" si="4"/>
        <v/>
      </c>
      <c r="I24" s="18"/>
      <c r="J24" s="12"/>
      <c r="K24" s="110"/>
      <c r="L24" s="265"/>
      <c r="M24" s="266"/>
      <c r="N24" s="267"/>
      <c r="O24" s="268"/>
      <c r="P24" s="111"/>
      <c r="Q24" s="99" t="str">
        <f t="shared" si="0"/>
        <v/>
      </c>
      <c r="R24" s="143" t="str">
        <f t="shared" si="1"/>
        <v/>
      </c>
      <c r="T24" s="33" t="str">
        <f t="shared" si="5"/>
        <v/>
      </c>
    </row>
    <row r="25" spans="2:33" ht="18" customHeight="1" x14ac:dyDescent="0.2">
      <c r="B25" s="75" t="s">
        <v>93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2:33" s="9" customFormat="1" ht="21" customHeight="1" x14ac:dyDescent="0.2">
      <c r="B26" s="269" t="s">
        <v>4</v>
      </c>
      <c r="C26" s="270"/>
      <c r="D26" s="270"/>
      <c r="E26" s="271" t="s">
        <v>5</v>
      </c>
      <c r="F26" s="272"/>
      <c r="G26" s="273"/>
      <c r="H26" s="270" t="s">
        <v>6</v>
      </c>
      <c r="I26" s="270"/>
      <c r="J26" s="270" t="s">
        <v>7</v>
      </c>
      <c r="K26" s="274"/>
      <c r="L26" s="275" t="s">
        <v>4</v>
      </c>
      <c r="M26" s="276"/>
      <c r="N26" s="276"/>
      <c r="O26" s="146" t="s">
        <v>14</v>
      </c>
      <c r="P26" s="147" t="s">
        <v>6</v>
      </c>
      <c r="Q26" s="274" t="s">
        <v>8</v>
      </c>
      <c r="R26" s="277"/>
      <c r="T26" s="1"/>
      <c r="U26" s="1"/>
      <c r="V26" s="1"/>
      <c r="W26" s="1"/>
      <c r="X26" s="5"/>
      <c r="Y26" s="1"/>
      <c r="Z26" s="1"/>
      <c r="AA26" s="1"/>
      <c r="AB26" s="1"/>
      <c r="AC26" s="1"/>
      <c r="AD26" s="1"/>
      <c r="AE26" s="1"/>
      <c r="AF26" s="1"/>
      <c r="AG26" s="1"/>
    </row>
    <row r="27" spans="2:33" ht="21" customHeight="1" x14ac:dyDescent="0.2">
      <c r="B27" s="19" t="str">
        <f>IF(E27="","",B7)</f>
        <v/>
      </c>
      <c r="C27" s="20" t="str">
        <f t="shared" ref="C27:C35" si="6">IF(B27="","","→")</f>
        <v/>
      </c>
      <c r="D27" s="21" t="str">
        <f>IF(E27="","",B8)</f>
        <v/>
      </c>
      <c r="E27" s="256"/>
      <c r="F27" s="257"/>
      <c r="G27" s="258"/>
      <c r="H27" s="243" t="str">
        <f>IF(E27="","",IF(L7="",ROUND((K8-K7)/E27,3)*1000,ROUND((K8-L7)/E27,3)*1000))</f>
        <v/>
      </c>
      <c r="I27" s="243"/>
      <c r="J27" s="259"/>
      <c r="K27" s="260"/>
      <c r="L27" s="23" t="str">
        <f t="shared" ref="L27:L35" si="7">IF(O27="","",B16)</f>
        <v/>
      </c>
      <c r="M27" s="22" t="str">
        <f t="shared" ref="M27:M35" si="8">IF(L27="","","→")</f>
        <v/>
      </c>
      <c r="N27" s="69" t="str">
        <f t="shared" ref="N27:N35" si="9">IF(O27="","",B17)</f>
        <v/>
      </c>
      <c r="O27" s="112"/>
      <c r="P27" s="76" t="str">
        <f>IF(O27="","",IF(L16="",ROUND((K17-K16)/O27,3)*1000,ROUND((K17-L16)/O27,3)*1000))</f>
        <v/>
      </c>
      <c r="Q27" s="261"/>
      <c r="R27" s="262"/>
      <c r="S27" s="34"/>
      <c r="T27" s="2"/>
      <c r="V27" s="119"/>
    </row>
    <row r="28" spans="2:33" ht="21" customHeight="1" x14ac:dyDescent="0.2">
      <c r="B28" s="23" t="str">
        <f>IF(E28="","",B8)</f>
        <v/>
      </c>
      <c r="C28" s="24" t="str">
        <f t="shared" si="6"/>
        <v/>
      </c>
      <c r="D28" s="25" t="str">
        <f>IF(E28="","",B9)</f>
        <v/>
      </c>
      <c r="E28" s="240"/>
      <c r="F28" s="241"/>
      <c r="G28" s="242"/>
      <c r="H28" s="243" t="str">
        <f t="shared" ref="H28:H35" si="10">IF(E28="","",IF(L8="",ROUND((K9-K8)/E28,3)*1000,ROUND((K9-L8)/E28,3)*1000))</f>
        <v/>
      </c>
      <c r="I28" s="243"/>
      <c r="J28" s="244"/>
      <c r="K28" s="245"/>
      <c r="L28" s="23" t="str">
        <f t="shared" si="7"/>
        <v/>
      </c>
      <c r="M28" s="70" t="str">
        <f t="shared" si="8"/>
        <v/>
      </c>
      <c r="N28" s="69" t="str">
        <f t="shared" si="9"/>
        <v/>
      </c>
      <c r="O28" s="113"/>
      <c r="P28" s="76" t="str">
        <f t="shared" ref="P28:P35" si="11">IF(O28="","",IF(L17="",ROUND((K18-K17)/O28,3)*1000,ROUND((K18-L17)/O28,3)*1000))</f>
        <v/>
      </c>
      <c r="Q28" s="246"/>
      <c r="R28" s="247"/>
      <c r="T28" s="2"/>
      <c r="U28" s="117" t="s">
        <v>120</v>
      </c>
      <c r="V28" s="2"/>
    </row>
    <row r="29" spans="2:33" ht="21" customHeight="1" x14ac:dyDescent="0.2">
      <c r="B29" s="23" t="str">
        <f t="shared" ref="B29:B35" si="12">IF(E29="","",B9)</f>
        <v/>
      </c>
      <c r="C29" s="24" t="str">
        <f t="shared" si="6"/>
        <v/>
      </c>
      <c r="D29" s="25" t="str">
        <f t="shared" ref="D29:D35" si="13">IF(E29="","",B10)</f>
        <v/>
      </c>
      <c r="E29" s="253"/>
      <c r="F29" s="254"/>
      <c r="G29" s="255"/>
      <c r="H29" s="243" t="str">
        <f t="shared" si="10"/>
        <v/>
      </c>
      <c r="I29" s="243"/>
      <c r="J29" s="244"/>
      <c r="K29" s="245"/>
      <c r="L29" s="23" t="str">
        <f t="shared" si="7"/>
        <v/>
      </c>
      <c r="M29" s="70" t="str">
        <f t="shared" si="8"/>
        <v/>
      </c>
      <c r="N29" s="69" t="str">
        <f t="shared" si="9"/>
        <v/>
      </c>
      <c r="O29" s="113"/>
      <c r="P29" s="76" t="str">
        <f t="shared" si="11"/>
        <v/>
      </c>
      <c r="Q29" s="246"/>
      <c r="R29" s="247"/>
      <c r="T29" s="2"/>
      <c r="U29" s="117" t="s">
        <v>115</v>
      </c>
      <c r="V29" s="2"/>
    </row>
    <row r="30" spans="2:33" ht="21" customHeight="1" x14ac:dyDescent="0.2">
      <c r="B30" s="23" t="str">
        <f t="shared" si="12"/>
        <v/>
      </c>
      <c r="C30" s="24" t="str">
        <f t="shared" si="6"/>
        <v/>
      </c>
      <c r="D30" s="25" t="str">
        <f t="shared" si="13"/>
        <v/>
      </c>
      <c r="E30" s="240"/>
      <c r="F30" s="241"/>
      <c r="G30" s="242"/>
      <c r="H30" s="243" t="str">
        <f t="shared" si="10"/>
        <v/>
      </c>
      <c r="I30" s="243"/>
      <c r="J30" s="244"/>
      <c r="K30" s="245"/>
      <c r="L30" s="23" t="str">
        <f t="shared" si="7"/>
        <v/>
      </c>
      <c r="M30" s="70" t="str">
        <f t="shared" si="8"/>
        <v/>
      </c>
      <c r="N30" s="69" t="str">
        <f t="shared" si="9"/>
        <v/>
      </c>
      <c r="O30" s="114"/>
      <c r="P30" s="76" t="str">
        <f t="shared" si="11"/>
        <v/>
      </c>
      <c r="Q30" s="246"/>
      <c r="R30" s="247"/>
      <c r="T30" s="2"/>
      <c r="V30" s="2"/>
    </row>
    <row r="31" spans="2:33" ht="21" customHeight="1" x14ac:dyDescent="0.2">
      <c r="B31" s="23" t="str">
        <f t="shared" si="12"/>
        <v/>
      </c>
      <c r="C31" s="24" t="str">
        <f t="shared" si="6"/>
        <v/>
      </c>
      <c r="D31" s="25" t="str">
        <f t="shared" si="13"/>
        <v/>
      </c>
      <c r="E31" s="240"/>
      <c r="F31" s="241"/>
      <c r="G31" s="242"/>
      <c r="H31" s="243" t="str">
        <f t="shared" si="10"/>
        <v/>
      </c>
      <c r="I31" s="243"/>
      <c r="J31" s="244"/>
      <c r="K31" s="245"/>
      <c r="L31" s="23" t="str">
        <f t="shared" si="7"/>
        <v/>
      </c>
      <c r="M31" s="70" t="str">
        <f t="shared" si="8"/>
        <v/>
      </c>
      <c r="N31" s="69" t="str">
        <f t="shared" si="9"/>
        <v/>
      </c>
      <c r="O31" s="114"/>
      <c r="P31" s="76" t="str">
        <f t="shared" si="11"/>
        <v/>
      </c>
      <c r="Q31" s="246"/>
      <c r="R31" s="247"/>
      <c r="T31" s="2"/>
      <c r="U31" s="2"/>
      <c r="V31" s="2"/>
    </row>
    <row r="32" spans="2:33" ht="21" customHeight="1" x14ac:dyDescent="0.2">
      <c r="B32" s="23" t="str">
        <f t="shared" si="12"/>
        <v/>
      </c>
      <c r="C32" s="24" t="str">
        <f t="shared" si="6"/>
        <v/>
      </c>
      <c r="D32" s="25" t="str">
        <f t="shared" si="13"/>
        <v/>
      </c>
      <c r="E32" s="240"/>
      <c r="F32" s="241"/>
      <c r="G32" s="242"/>
      <c r="H32" s="243" t="str">
        <f t="shared" si="10"/>
        <v/>
      </c>
      <c r="I32" s="243"/>
      <c r="J32" s="244"/>
      <c r="K32" s="245"/>
      <c r="L32" s="23" t="str">
        <f t="shared" si="7"/>
        <v/>
      </c>
      <c r="M32" s="70" t="str">
        <f t="shared" si="8"/>
        <v/>
      </c>
      <c r="N32" s="69" t="str">
        <f t="shared" si="9"/>
        <v/>
      </c>
      <c r="O32" s="114"/>
      <c r="P32" s="76" t="str">
        <f t="shared" si="11"/>
        <v/>
      </c>
      <c r="Q32" s="246"/>
      <c r="R32" s="247"/>
      <c r="T32" s="2"/>
      <c r="U32" s="2"/>
      <c r="V32" s="2"/>
    </row>
    <row r="33" spans="1:40" ht="21" customHeight="1" x14ac:dyDescent="0.2">
      <c r="B33" s="23" t="str">
        <f t="shared" si="12"/>
        <v/>
      </c>
      <c r="C33" s="24" t="str">
        <f t="shared" si="6"/>
        <v/>
      </c>
      <c r="D33" s="25" t="str">
        <f t="shared" si="13"/>
        <v/>
      </c>
      <c r="E33" s="240"/>
      <c r="F33" s="241"/>
      <c r="G33" s="242"/>
      <c r="H33" s="243" t="str">
        <f t="shared" si="10"/>
        <v/>
      </c>
      <c r="I33" s="243"/>
      <c r="J33" s="244"/>
      <c r="K33" s="245"/>
      <c r="L33" s="23" t="str">
        <f t="shared" si="7"/>
        <v/>
      </c>
      <c r="M33" s="70" t="str">
        <f t="shared" si="8"/>
        <v/>
      </c>
      <c r="N33" s="69" t="str">
        <f t="shared" si="9"/>
        <v/>
      </c>
      <c r="O33" s="114"/>
      <c r="P33" s="76" t="str">
        <f t="shared" si="11"/>
        <v/>
      </c>
      <c r="Q33" s="246"/>
      <c r="R33" s="247"/>
      <c r="T33" s="2"/>
      <c r="U33" s="2"/>
      <c r="V33" s="2"/>
    </row>
    <row r="34" spans="1:40" ht="21" customHeight="1" x14ac:dyDescent="0.2">
      <c r="B34" s="23" t="str">
        <f t="shared" si="12"/>
        <v/>
      </c>
      <c r="C34" s="24" t="str">
        <f t="shared" si="6"/>
        <v/>
      </c>
      <c r="D34" s="25" t="str">
        <f t="shared" si="13"/>
        <v/>
      </c>
      <c r="E34" s="240"/>
      <c r="F34" s="241"/>
      <c r="G34" s="242"/>
      <c r="H34" s="243" t="str">
        <f t="shared" si="10"/>
        <v/>
      </c>
      <c r="I34" s="243"/>
      <c r="J34" s="244"/>
      <c r="K34" s="245"/>
      <c r="L34" s="23" t="str">
        <f t="shared" si="7"/>
        <v/>
      </c>
      <c r="M34" s="70" t="str">
        <f t="shared" si="8"/>
        <v/>
      </c>
      <c r="N34" s="69" t="str">
        <f t="shared" si="9"/>
        <v/>
      </c>
      <c r="O34" s="114"/>
      <c r="P34" s="76" t="str">
        <f t="shared" si="11"/>
        <v/>
      </c>
      <c r="Q34" s="246"/>
      <c r="R34" s="247"/>
      <c r="T34" s="2"/>
      <c r="U34" s="2"/>
      <c r="V34" s="2"/>
    </row>
    <row r="35" spans="1:40" ht="21" customHeight="1" x14ac:dyDescent="0.2">
      <c r="B35" s="26" t="str">
        <f t="shared" si="12"/>
        <v/>
      </c>
      <c r="C35" s="27" t="str">
        <f t="shared" si="6"/>
        <v/>
      </c>
      <c r="D35" s="28" t="str">
        <f t="shared" si="13"/>
        <v/>
      </c>
      <c r="E35" s="240"/>
      <c r="F35" s="241"/>
      <c r="G35" s="242"/>
      <c r="H35" s="243" t="str">
        <f t="shared" si="10"/>
        <v/>
      </c>
      <c r="I35" s="243"/>
      <c r="J35" s="244"/>
      <c r="K35" s="245"/>
      <c r="L35" s="23" t="str">
        <f t="shared" si="7"/>
        <v/>
      </c>
      <c r="M35" s="54" t="str">
        <f t="shared" si="8"/>
        <v/>
      </c>
      <c r="N35" s="69" t="str">
        <f t="shared" si="9"/>
        <v/>
      </c>
      <c r="O35" s="114"/>
      <c r="P35" s="76" t="str">
        <f t="shared" si="11"/>
        <v/>
      </c>
      <c r="Q35" s="246"/>
      <c r="R35" s="247"/>
      <c r="T35" s="2"/>
      <c r="U35" s="2"/>
      <c r="V35" s="2"/>
    </row>
    <row r="36" spans="1:40" ht="9" customHeight="1" x14ac:dyDescent="0.2">
      <c r="B36" s="248"/>
      <c r="C36" s="248"/>
      <c r="D36" s="248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</row>
    <row r="37" spans="1:40" customFormat="1" ht="29" customHeight="1" x14ac:dyDescent="0.2">
      <c r="A37" s="62"/>
      <c r="B37" s="250" t="s">
        <v>16</v>
      </c>
      <c r="C37" s="252" t="s">
        <v>17</v>
      </c>
      <c r="D37" s="252"/>
      <c r="E37" s="252" t="s">
        <v>18</v>
      </c>
      <c r="F37" s="252"/>
      <c r="G37" s="71" t="s">
        <v>19</v>
      </c>
      <c r="H37" s="71" t="s">
        <v>20</v>
      </c>
      <c r="I37" s="252" t="s">
        <v>21</v>
      </c>
      <c r="J37" s="252"/>
      <c r="K37" s="71" t="s">
        <v>22</v>
      </c>
      <c r="L37" s="215" t="s">
        <v>23</v>
      </c>
      <c r="M37" s="214" t="s">
        <v>24</v>
      </c>
      <c r="N37" s="1"/>
      <c r="O37" s="48" t="s">
        <v>36</v>
      </c>
      <c r="P37" s="84" t="s">
        <v>46</v>
      </c>
      <c r="Q37" s="55"/>
      <c r="R37" s="144" t="s">
        <v>26</v>
      </c>
      <c r="S37" s="43"/>
      <c r="T37" s="44"/>
      <c r="U37" s="64" t="s">
        <v>50</v>
      </c>
      <c r="V37" s="44"/>
      <c r="W37" s="44"/>
      <c r="X37" s="46"/>
      <c r="Y37" s="46"/>
      <c r="Z37" s="56"/>
      <c r="AA37" s="236"/>
      <c r="AB37" s="236"/>
      <c r="AC37" s="2"/>
      <c r="AD37" s="46"/>
      <c r="AN37" s="37"/>
    </row>
    <row r="38" spans="1:40" customFormat="1" ht="29" customHeight="1" x14ac:dyDescent="0.2">
      <c r="A38" s="63"/>
      <c r="B38" s="251"/>
      <c r="C38" s="237" t="s">
        <v>27</v>
      </c>
      <c r="D38" s="237"/>
      <c r="E38" s="237" t="s">
        <v>27</v>
      </c>
      <c r="F38" s="237"/>
      <c r="G38" s="73" t="s">
        <v>27</v>
      </c>
      <c r="H38" s="74" t="s">
        <v>27</v>
      </c>
      <c r="I38" s="238" t="s">
        <v>27</v>
      </c>
      <c r="J38" s="238"/>
      <c r="K38" s="72" t="s">
        <v>28</v>
      </c>
      <c r="L38" s="211" t="s">
        <v>28</v>
      </c>
      <c r="M38" s="122" t="s">
        <v>29</v>
      </c>
      <c r="N38" s="1"/>
      <c r="O38" s="57" t="s">
        <v>44</v>
      </c>
      <c r="P38" s="47" t="s">
        <v>34</v>
      </c>
      <c r="Q38" s="42" t="s">
        <v>30</v>
      </c>
      <c r="R38" s="45"/>
      <c r="S38" s="44"/>
      <c r="T38" s="44"/>
      <c r="U38" s="64" t="s">
        <v>51</v>
      </c>
      <c r="V38" s="44"/>
      <c r="W38" s="44"/>
      <c r="X38" s="14"/>
      <c r="Y38" s="44"/>
      <c r="Z38" s="2"/>
      <c r="AA38" s="239"/>
      <c r="AB38" s="239"/>
      <c r="AC38" s="239"/>
      <c r="AD38" s="239"/>
      <c r="AF38" s="38"/>
      <c r="AH38" s="39"/>
      <c r="AN38" s="37"/>
    </row>
    <row r="39" spans="1:40" customFormat="1" ht="18" customHeight="1" thickBot="1" x14ac:dyDescent="0.25">
      <c r="A39" s="1"/>
      <c r="B39" s="115" t="s">
        <v>38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120" t="s">
        <v>52</v>
      </c>
      <c r="V39" s="40"/>
      <c r="W39" s="40"/>
      <c r="X39" s="40"/>
      <c r="Y39" s="40"/>
      <c r="Z39" s="40"/>
      <c r="AA39" s="40"/>
      <c r="AB39" s="40"/>
      <c r="AC39" s="40"/>
      <c r="AD39" s="40"/>
      <c r="AN39" s="37"/>
    </row>
    <row r="40" spans="1:40" customFormat="1" ht="5" customHeight="1" x14ac:dyDescent="0.2">
      <c r="A40" s="61"/>
      <c r="B40" s="218"/>
      <c r="C40" s="219"/>
      <c r="D40" s="219"/>
      <c r="E40" s="219"/>
      <c r="F40" s="219"/>
      <c r="G40" s="219"/>
      <c r="H40" s="219"/>
      <c r="I40" s="219"/>
      <c r="J40" s="219"/>
      <c r="K40" s="220"/>
      <c r="L40" s="31"/>
      <c r="M40" s="227" t="s">
        <v>35</v>
      </c>
      <c r="N40" s="228"/>
      <c r="O40" s="229"/>
      <c r="P40" s="77"/>
      <c r="Q40" s="78"/>
      <c r="R40" s="79"/>
      <c r="S40" s="49"/>
      <c r="T40" s="49"/>
      <c r="U40" s="49"/>
      <c r="V40" s="50"/>
      <c r="W40" s="50"/>
      <c r="X40" s="31"/>
      <c r="Y40" s="31"/>
      <c r="Z40" s="51"/>
      <c r="AA40" s="51"/>
      <c r="AB40" s="51"/>
      <c r="AC40" s="51"/>
      <c r="AD40" s="51"/>
      <c r="AN40" s="37"/>
    </row>
    <row r="41" spans="1:40" customFormat="1" ht="26.5" customHeight="1" x14ac:dyDescent="0.2">
      <c r="A41" s="61"/>
      <c r="B41" s="221"/>
      <c r="C41" s="222"/>
      <c r="D41" s="222"/>
      <c r="E41" s="222"/>
      <c r="F41" s="222"/>
      <c r="G41" s="222"/>
      <c r="H41" s="222"/>
      <c r="I41" s="222"/>
      <c r="J41" s="222"/>
      <c r="K41" s="223"/>
      <c r="L41" s="31"/>
      <c r="M41" s="230"/>
      <c r="N41" s="231"/>
      <c r="O41" s="232"/>
      <c r="P41" s="31"/>
      <c r="Q41" s="52" t="s">
        <v>30</v>
      </c>
      <c r="R41" s="80"/>
      <c r="S41" s="49"/>
      <c r="T41" s="49"/>
      <c r="U41" s="121" t="s">
        <v>53</v>
      </c>
      <c r="V41" s="50"/>
      <c r="W41" s="50"/>
      <c r="X41" s="31"/>
      <c r="Y41" s="31"/>
      <c r="Z41" s="51"/>
      <c r="AA41" s="51"/>
      <c r="AB41" s="51"/>
      <c r="AC41" s="51"/>
      <c r="AD41" s="51"/>
      <c r="AF41" s="38"/>
      <c r="AH41" s="39"/>
      <c r="AN41" s="37"/>
    </row>
    <row r="42" spans="1:40" customFormat="1" ht="5" customHeight="1" thickBot="1" x14ac:dyDescent="0.25">
      <c r="A42" s="61"/>
      <c r="B42" s="224"/>
      <c r="C42" s="225"/>
      <c r="D42" s="225"/>
      <c r="E42" s="225"/>
      <c r="F42" s="225"/>
      <c r="G42" s="225"/>
      <c r="H42" s="225"/>
      <c r="I42" s="225"/>
      <c r="J42" s="225"/>
      <c r="K42" s="226"/>
      <c r="L42" s="31"/>
      <c r="M42" s="233"/>
      <c r="N42" s="234"/>
      <c r="O42" s="235"/>
      <c r="P42" s="81"/>
      <c r="Q42" s="82"/>
      <c r="R42" s="83"/>
      <c r="S42" s="49"/>
      <c r="T42" s="49"/>
      <c r="U42" s="49"/>
      <c r="V42" s="50"/>
      <c r="W42" s="50"/>
      <c r="X42" s="31"/>
      <c r="Y42" s="31"/>
      <c r="Z42" s="51"/>
      <c r="AA42" s="51"/>
      <c r="AB42" s="51"/>
      <c r="AC42" s="51"/>
      <c r="AD42" s="51"/>
      <c r="AN42" s="37"/>
    </row>
    <row r="43" spans="1:40" customFormat="1" ht="23.25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41"/>
      <c r="R43" s="49"/>
      <c r="S43" s="49"/>
      <c r="T43" s="49"/>
      <c r="U43" s="49"/>
      <c r="V43" s="50"/>
      <c r="W43" s="50"/>
      <c r="X43" s="31"/>
      <c r="Y43" s="31"/>
      <c r="Z43" s="51"/>
      <c r="AA43" s="51"/>
      <c r="AB43" s="51"/>
      <c r="AC43" s="51"/>
      <c r="AD43" s="51"/>
      <c r="AN43" s="37"/>
    </row>
    <row r="44" spans="1:40" customFormat="1" ht="23.2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N44" s="37"/>
    </row>
    <row r="45" spans="1:40" customFormat="1" ht="23.2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N45" s="37"/>
    </row>
    <row r="46" spans="1:40" customFormat="1" ht="23.2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N46" s="37"/>
    </row>
    <row r="47" spans="1:40" customFormat="1" ht="23.25" customHeight="1" x14ac:dyDescent="0.2">
      <c r="AN47" s="37"/>
    </row>
    <row r="48" spans="1:40" customFormat="1" ht="19.5" hidden="1" customHeight="1" x14ac:dyDescent="0.2">
      <c r="D48" s="66" t="s">
        <v>31</v>
      </c>
      <c r="H48" s="66" t="s">
        <v>28</v>
      </c>
      <c r="I48" s="66" t="s">
        <v>31</v>
      </c>
      <c r="O48" s="66" t="s">
        <v>25</v>
      </c>
      <c r="AN48" s="37"/>
    </row>
    <row r="49" spans="4:40" customFormat="1" ht="22" hidden="1" customHeight="1" x14ac:dyDescent="0.2">
      <c r="D49" s="66" t="s">
        <v>27</v>
      </c>
      <c r="H49" s="67" t="s">
        <v>32</v>
      </c>
      <c r="I49" s="68" t="s">
        <v>55</v>
      </c>
      <c r="O49" s="67" t="s">
        <v>37</v>
      </c>
      <c r="W49" s="1"/>
      <c r="AN49" s="37"/>
    </row>
    <row r="50" spans="4:40" customFormat="1" ht="30.5" hidden="1" customHeight="1" x14ac:dyDescent="0.2">
      <c r="D50" s="67" t="s">
        <v>33</v>
      </c>
      <c r="I50" s="68" t="s">
        <v>54</v>
      </c>
      <c r="O50" s="67" t="s">
        <v>46</v>
      </c>
      <c r="W50" s="1"/>
      <c r="AN50" s="37"/>
    </row>
    <row r="51" spans="4:40" customFormat="1" ht="17.5" hidden="1" customHeight="1" x14ac:dyDescent="0.2">
      <c r="O51" s="67" t="s">
        <v>45</v>
      </c>
      <c r="W51" s="1"/>
      <c r="AN51" s="37"/>
    </row>
  </sheetData>
  <mergeCells count="132">
    <mergeCell ref="B3:C3"/>
    <mergeCell ref="D3:M3"/>
    <mergeCell ref="N3:P3"/>
    <mergeCell ref="Q3:R3"/>
    <mergeCell ref="B4:I4"/>
    <mergeCell ref="K4:R4"/>
    <mergeCell ref="B1:R1"/>
    <mergeCell ref="B2:C2"/>
    <mergeCell ref="D2:G2"/>
    <mergeCell ref="H2:I2"/>
    <mergeCell ref="J2:M2"/>
    <mergeCell ref="N2:P2"/>
    <mergeCell ref="Q2:R2"/>
    <mergeCell ref="Q5:R6"/>
    <mergeCell ref="L6:M6"/>
    <mergeCell ref="N6:O6"/>
    <mergeCell ref="C7:D7"/>
    <mergeCell ref="L7:M7"/>
    <mergeCell ref="N7:O7"/>
    <mergeCell ref="B5:B6"/>
    <mergeCell ref="C5:D6"/>
    <mergeCell ref="E5:H6"/>
    <mergeCell ref="I5:I6"/>
    <mergeCell ref="K5:O5"/>
    <mergeCell ref="P5:P6"/>
    <mergeCell ref="U9:V9"/>
    <mergeCell ref="X9:Z9"/>
    <mergeCell ref="C10:D10"/>
    <mergeCell ref="L10:M10"/>
    <mergeCell ref="N10:O10"/>
    <mergeCell ref="C11:D11"/>
    <mergeCell ref="L11:M11"/>
    <mergeCell ref="N11:O11"/>
    <mergeCell ref="C8:D8"/>
    <mergeCell ref="L8:M8"/>
    <mergeCell ref="N8:O8"/>
    <mergeCell ref="C9:D9"/>
    <mergeCell ref="L9:M9"/>
    <mergeCell ref="N9:O9"/>
    <mergeCell ref="C14:D14"/>
    <mergeCell ref="L14:M14"/>
    <mergeCell ref="N14:O14"/>
    <mergeCell ref="C15:D15"/>
    <mergeCell ref="L15:M15"/>
    <mergeCell ref="N15:O15"/>
    <mergeCell ref="C12:D12"/>
    <mergeCell ref="L12:M12"/>
    <mergeCell ref="N12:O12"/>
    <mergeCell ref="C13:D13"/>
    <mergeCell ref="L13:M13"/>
    <mergeCell ref="N13:O13"/>
    <mergeCell ref="C18:D18"/>
    <mergeCell ref="L18:M18"/>
    <mergeCell ref="N18:O18"/>
    <mergeCell ref="C19:D19"/>
    <mergeCell ref="L19:M19"/>
    <mergeCell ref="N19:O19"/>
    <mergeCell ref="C16:D16"/>
    <mergeCell ref="L16:M16"/>
    <mergeCell ref="N16:O16"/>
    <mergeCell ref="C17:D17"/>
    <mergeCell ref="L17:M17"/>
    <mergeCell ref="N17:O17"/>
    <mergeCell ref="C22:D22"/>
    <mergeCell ref="L22:M22"/>
    <mergeCell ref="N22:O22"/>
    <mergeCell ref="C23:D23"/>
    <mergeCell ref="L23:M23"/>
    <mergeCell ref="N23:O23"/>
    <mergeCell ref="C20:D20"/>
    <mergeCell ref="L20:M20"/>
    <mergeCell ref="N20:O20"/>
    <mergeCell ref="C21:D21"/>
    <mergeCell ref="L21:M21"/>
    <mergeCell ref="N21:O21"/>
    <mergeCell ref="C24:D24"/>
    <mergeCell ref="L24:M24"/>
    <mergeCell ref="N24:O24"/>
    <mergeCell ref="B26:D26"/>
    <mergeCell ref="E26:G26"/>
    <mergeCell ref="H26:I26"/>
    <mergeCell ref="J26:K26"/>
    <mergeCell ref="L26:N26"/>
    <mergeCell ref="Q26:R26"/>
    <mergeCell ref="E29:G29"/>
    <mergeCell ref="H29:I29"/>
    <mergeCell ref="J29:K29"/>
    <mergeCell ref="Q29:R29"/>
    <mergeCell ref="E30:G30"/>
    <mergeCell ref="H30:I30"/>
    <mergeCell ref="J30:K30"/>
    <mergeCell ref="Q30:R30"/>
    <mergeCell ref="E27:G27"/>
    <mergeCell ref="H27:I27"/>
    <mergeCell ref="J27:K27"/>
    <mergeCell ref="Q27:R27"/>
    <mergeCell ref="E28:G28"/>
    <mergeCell ref="H28:I28"/>
    <mergeCell ref="J28:K28"/>
    <mergeCell ref="Q28:R28"/>
    <mergeCell ref="E33:G33"/>
    <mergeCell ref="H33:I33"/>
    <mergeCell ref="J33:K33"/>
    <mergeCell ref="Q33:R33"/>
    <mergeCell ref="E34:G34"/>
    <mergeCell ref="H34:I34"/>
    <mergeCell ref="J34:K34"/>
    <mergeCell ref="Q34:R34"/>
    <mergeCell ref="E31:G31"/>
    <mergeCell ref="H31:I31"/>
    <mergeCell ref="J31:K31"/>
    <mergeCell ref="Q31:R31"/>
    <mergeCell ref="E32:G32"/>
    <mergeCell ref="H32:I32"/>
    <mergeCell ref="J32:K32"/>
    <mergeCell ref="Q32:R32"/>
    <mergeCell ref="B40:K42"/>
    <mergeCell ref="M40:O42"/>
    <mergeCell ref="AA37:AB37"/>
    <mergeCell ref="C38:D38"/>
    <mergeCell ref="E38:F38"/>
    <mergeCell ref="I38:J38"/>
    <mergeCell ref="AA38:AD38"/>
    <mergeCell ref="E35:G35"/>
    <mergeCell ref="H35:I35"/>
    <mergeCell ref="J35:K35"/>
    <mergeCell ref="Q35:R35"/>
    <mergeCell ref="B36:R36"/>
    <mergeCell ref="B37:B38"/>
    <mergeCell ref="C37:D37"/>
    <mergeCell ref="E37:F37"/>
    <mergeCell ref="I37:J37"/>
  </mergeCells>
  <phoneticPr fontId="1"/>
  <dataValidations count="6">
    <dataValidation type="list" allowBlank="1" showInputMessage="1" showErrorMessage="1" sqref="P37">
      <formula1>$O$48:$O$51</formula1>
    </dataValidation>
    <dataValidation type="list" allowBlank="1" showInputMessage="1" showErrorMessage="1" sqref="X37:Y37">
      <formula1>$O$48:$O$50</formula1>
    </dataValidation>
    <dataValidation type="list" allowBlank="1" showInputMessage="1" showErrorMessage="1" sqref="G38">
      <formula1>$D$48:$D$51</formula1>
    </dataValidation>
    <dataValidation type="list" allowBlank="1" showInputMessage="1" showErrorMessage="1" sqref="C38:F38 H38:J38">
      <formula1>$D$48:$D$50</formula1>
    </dataValidation>
    <dataValidation type="list" allowBlank="1" showInputMessage="1" showErrorMessage="1" sqref="M38">
      <formula1>$I$48:$I$51</formula1>
    </dataValidation>
    <dataValidation type="list" allowBlank="1" showInputMessage="1" showErrorMessage="1" sqref="K38:L38">
      <formula1>$H$48:$H$49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1"/>
  <sheetViews>
    <sheetView tabSelected="1" view="pageBreakPreview" zoomScale="80" zoomScaleNormal="100" zoomScaleSheetLayoutView="80" workbookViewId="0"/>
  </sheetViews>
  <sheetFormatPr defaultColWidth="4.08984375" defaultRowHeight="23.25" customHeight="1" x14ac:dyDescent="0.2"/>
  <cols>
    <col min="1" max="1" width="3.1796875" style="1" customWidth="1"/>
    <col min="2" max="2" width="4.453125" style="1" bestFit="1" customWidth="1"/>
    <col min="3" max="3" width="3.6328125" style="1" customWidth="1"/>
    <col min="4" max="4" width="4.453125" style="1" customWidth="1"/>
    <col min="5" max="5" width="4.90625" style="1" customWidth="1"/>
    <col min="6" max="6" width="3.36328125" style="1" customWidth="1"/>
    <col min="7" max="7" width="5.81640625" style="1" customWidth="1"/>
    <col min="8" max="8" width="6.90625" style="1" customWidth="1"/>
    <col min="9" max="9" width="5.36328125" style="1" customWidth="1"/>
    <col min="10" max="10" width="1.1796875" style="1" customWidth="1"/>
    <col min="11" max="11" width="8" style="1" customWidth="1"/>
    <col min="12" max="13" width="5.36328125" style="1" customWidth="1"/>
    <col min="14" max="14" width="5.453125" style="1" customWidth="1"/>
    <col min="15" max="15" width="8.6328125" style="1" customWidth="1"/>
    <col min="16" max="16" width="8.81640625" style="1" customWidth="1"/>
    <col min="17" max="17" width="4.453125" style="1" customWidth="1"/>
    <col min="18" max="18" width="7.1796875" style="1" customWidth="1"/>
    <col min="19" max="19" width="4.453125" style="1" customWidth="1"/>
    <col min="20" max="20" width="7.54296875" style="1" hidden="1" customWidth="1"/>
    <col min="21" max="21" width="5.6328125" style="1" customWidth="1"/>
    <col min="22" max="22" width="4.36328125" style="1" customWidth="1"/>
    <col min="23" max="23" width="9.6328125" style="1" customWidth="1"/>
    <col min="24" max="24" width="4.81640625" style="5" customWidth="1"/>
    <col min="25" max="26" width="4.81640625" style="1" customWidth="1"/>
    <col min="27" max="40" width="4.08984375" style="1"/>
    <col min="41" max="41" width="4" style="1" customWidth="1"/>
    <col min="42" max="44" width="4.08984375" style="1"/>
    <col min="45" max="45" width="2.81640625" style="1" customWidth="1"/>
    <col min="46" max="50" width="4.08984375" style="1"/>
    <col min="51" max="51" width="2.90625" style="1" customWidth="1"/>
    <col min="52" max="16384" width="4.08984375" style="1"/>
  </cols>
  <sheetData>
    <row r="1" spans="2:63" ht="25.5" customHeight="1" thickBot="1" x14ac:dyDescent="0.25">
      <c r="B1" s="321" t="s">
        <v>0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U1" s="30" t="s">
        <v>112</v>
      </c>
    </row>
    <row r="2" spans="2:63" ht="22" customHeight="1" thickTop="1" thickBot="1" x14ac:dyDescent="0.25">
      <c r="B2" s="318" t="s">
        <v>15</v>
      </c>
      <c r="C2" s="318"/>
      <c r="D2" s="318" t="s">
        <v>86</v>
      </c>
      <c r="E2" s="318"/>
      <c r="F2" s="318"/>
      <c r="G2" s="318"/>
      <c r="H2" s="318" t="s">
        <v>39</v>
      </c>
      <c r="I2" s="318"/>
      <c r="J2" s="322" t="s">
        <v>85</v>
      </c>
      <c r="K2" s="322"/>
      <c r="L2" s="322"/>
      <c r="M2" s="322"/>
      <c r="N2" s="318" t="s">
        <v>40</v>
      </c>
      <c r="O2" s="318"/>
      <c r="P2" s="318"/>
      <c r="Q2" s="318" t="s">
        <v>41</v>
      </c>
      <c r="R2" s="318"/>
      <c r="S2" s="64"/>
      <c r="T2" s="64"/>
      <c r="U2" s="171"/>
      <c r="V2" s="172"/>
      <c r="W2" s="171"/>
      <c r="X2" s="172"/>
      <c r="Y2" s="172"/>
      <c r="Z2" s="64"/>
      <c r="AA2" s="64"/>
      <c r="AH2" s="350" t="s">
        <v>134</v>
      </c>
      <c r="AI2" s="350"/>
      <c r="AJ2" s="350"/>
      <c r="AK2" s="350"/>
      <c r="AL2" s="350"/>
      <c r="AM2" s="350"/>
    </row>
    <row r="3" spans="2:63" ht="22" customHeight="1" thickTop="1" x14ac:dyDescent="0.2">
      <c r="B3" s="252" t="s">
        <v>42</v>
      </c>
      <c r="C3" s="252"/>
      <c r="D3" s="317" t="s">
        <v>84</v>
      </c>
      <c r="E3" s="317"/>
      <c r="F3" s="317"/>
      <c r="G3" s="317"/>
      <c r="H3" s="317"/>
      <c r="I3" s="317"/>
      <c r="J3" s="317"/>
      <c r="K3" s="317"/>
      <c r="L3" s="317"/>
      <c r="M3" s="317"/>
      <c r="N3" s="318"/>
      <c r="O3" s="318"/>
      <c r="P3" s="318"/>
      <c r="Q3" s="318"/>
      <c r="R3" s="318"/>
      <c r="S3" s="64"/>
      <c r="T3" s="64"/>
      <c r="U3" s="64" t="s">
        <v>56</v>
      </c>
      <c r="V3" s="64"/>
      <c r="W3" s="65"/>
      <c r="X3" s="65"/>
      <c r="Y3" s="65"/>
      <c r="Z3" s="65"/>
      <c r="AA3" s="65"/>
      <c r="AB3" s="64"/>
      <c r="AG3" s="119"/>
      <c r="AH3" s="119"/>
      <c r="AI3" s="119"/>
      <c r="AJ3" s="119"/>
      <c r="AK3" s="125"/>
      <c r="AL3" s="119"/>
      <c r="AO3" s="123"/>
      <c r="AP3" s="2"/>
      <c r="AQ3" s="2"/>
      <c r="AR3" s="2"/>
      <c r="AS3" s="2"/>
      <c r="AT3" s="2"/>
      <c r="AU3" s="2"/>
      <c r="AV3" s="14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2:63" ht="18" customHeight="1" thickBot="1" x14ac:dyDescent="0.25">
      <c r="B4" s="319" t="s">
        <v>95</v>
      </c>
      <c r="C4" s="319"/>
      <c r="D4" s="319"/>
      <c r="E4" s="319"/>
      <c r="F4" s="319"/>
      <c r="G4" s="319"/>
      <c r="H4" s="319"/>
      <c r="I4" s="319"/>
      <c r="J4" s="6"/>
      <c r="K4" s="320" t="s">
        <v>47</v>
      </c>
      <c r="L4" s="320"/>
      <c r="M4" s="320"/>
      <c r="N4" s="320"/>
      <c r="O4" s="320"/>
      <c r="P4" s="320"/>
      <c r="Q4" s="320"/>
      <c r="R4" s="320"/>
      <c r="AC4" s="179" t="s">
        <v>76</v>
      </c>
      <c r="AD4" s="137"/>
      <c r="AE4" s="136"/>
      <c r="AF4" s="136"/>
      <c r="AG4" s="136"/>
      <c r="AH4" s="119"/>
      <c r="AI4" s="119"/>
      <c r="AJ4" s="119"/>
      <c r="AK4" s="119"/>
      <c r="AL4" s="119"/>
      <c r="AO4" s="124"/>
      <c r="AP4" s="2"/>
      <c r="AQ4" s="2"/>
      <c r="AR4" s="2"/>
      <c r="AS4" s="2"/>
      <c r="AT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2:63" ht="18" customHeight="1" x14ac:dyDescent="0.2">
      <c r="B5" s="305" t="s">
        <v>11</v>
      </c>
      <c r="C5" s="307" t="s">
        <v>110</v>
      </c>
      <c r="D5" s="308"/>
      <c r="E5" s="311" t="s">
        <v>12</v>
      </c>
      <c r="F5" s="311"/>
      <c r="G5" s="311"/>
      <c r="H5" s="311"/>
      <c r="I5" s="313" t="s">
        <v>13</v>
      </c>
      <c r="J5" s="7"/>
      <c r="K5" s="275" t="s">
        <v>1</v>
      </c>
      <c r="L5" s="276"/>
      <c r="M5" s="276"/>
      <c r="N5" s="276"/>
      <c r="O5" s="277"/>
      <c r="P5" s="315" t="s">
        <v>94</v>
      </c>
      <c r="Q5" s="292" t="s">
        <v>9</v>
      </c>
      <c r="R5" s="293"/>
      <c r="AG5" s="119"/>
      <c r="AH5" s="119"/>
      <c r="AI5" s="119"/>
      <c r="AJ5" s="187"/>
      <c r="AK5" s="135"/>
      <c r="AL5" s="127"/>
      <c r="AM5" s="127"/>
      <c r="AN5" s="127"/>
      <c r="AO5" s="128"/>
      <c r="AP5" s="127"/>
      <c r="AQ5" s="127"/>
      <c r="AR5" s="138"/>
      <c r="AS5" s="2"/>
      <c r="AT5" s="2"/>
      <c r="AU5" s="2"/>
      <c r="AV5" s="14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2:63" ht="18" customHeight="1" x14ac:dyDescent="0.2">
      <c r="B6" s="306"/>
      <c r="C6" s="309"/>
      <c r="D6" s="310"/>
      <c r="E6" s="312"/>
      <c r="F6" s="312"/>
      <c r="G6" s="312"/>
      <c r="H6" s="312"/>
      <c r="I6" s="314"/>
      <c r="J6" s="8"/>
      <c r="K6" s="145" t="s">
        <v>2</v>
      </c>
      <c r="L6" s="296" t="s">
        <v>10</v>
      </c>
      <c r="M6" s="297"/>
      <c r="N6" s="298" t="s">
        <v>3</v>
      </c>
      <c r="O6" s="299"/>
      <c r="P6" s="316"/>
      <c r="Q6" s="294"/>
      <c r="R6" s="295"/>
      <c r="T6" s="53">
        <f>1-U9</f>
        <v>1.3820000000000001</v>
      </c>
      <c r="V6" s="117"/>
      <c r="W6" s="4"/>
      <c r="X6" s="3"/>
      <c r="Y6" s="3"/>
      <c r="Z6" s="3"/>
      <c r="AA6" s="3"/>
      <c r="AH6" s="352" t="s">
        <v>87</v>
      </c>
      <c r="AI6" s="351">
        <v>1.65</v>
      </c>
      <c r="AJ6" s="187"/>
      <c r="AK6" s="129"/>
      <c r="AL6" s="129"/>
      <c r="AM6" s="129"/>
      <c r="AN6" s="129"/>
      <c r="AO6" s="130"/>
      <c r="AP6" s="129"/>
      <c r="AQ6" s="129"/>
      <c r="AR6" s="138"/>
      <c r="AS6" s="2"/>
      <c r="AT6" s="2"/>
      <c r="AU6" s="2"/>
      <c r="AV6" s="14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2:63" ht="21" customHeight="1" x14ac:dyDescent="0.2">
      <c r="B7" s="149" t="s">
        <v>48</v>
      </c>
      <c r="C7" s="354" t="s">
        <v>69</v>
      </c>
      <c r="D7" s="355"/>
      <c r="E7" s="150">
        <v>15</v>
      </c>
      <c r="F7" s="85" t="str">
        <f>IF(B7="","","×")</f>
        <v>×</v>
      </c>
      <c r="G7" s="86">
        <f>IF(K7="","",ROUND((K7-P7),2)*100)</f>
        <v>31</v>
      </c>
      <c r="H7" s="87" t="str">
        <f>IF(L7="","","/"&amp;ROUND((L7-P7),2)*100)</f>
        <v/>
      </c>
      <c r="I7" s="164"/>
      <c r="J7" s="12"/>
      <c r="K7" s="156">
        <v>1.0760000000000001</v>
      </c>
      <c r="L7" s="356"/>
      <c r="M7" s="357"/>
      <c r="N7" s="358"/>
      <c r="O7" s="359"/>
      <c r="P7" s="157">
        <v>0.76300000000000001</v>
      </c>
      <c r="Q7" s="95" t="str">
        <f t="shared" ref="Q7:Q24" si="0">IF(P7="","",IF($T$6&gt;P7,"+",IF($T$6=P7,"±",IF($T$6&lt;P7,"-"))))</f>
        <v>+</v>
      </c>
      <c r="R7" s="140">
        <f t="shared" ref="R7:R24" si="1">IF(P7="","",ROUND(ABS($T$6-P7)*100,0))</f>
        <v>62</v>
      </c>
      <c r="T7" s="33">
        <f>IF(P7="","",($T$6-P7)*100)</f>
        <v>61.900000000000013</v>
      </c>
      <c r="U7" s="118" t="s">
        <v>108</v>
      </c>
      <c r="AH7" s="353"/>
      <c r="AI7" s="351"/>
      <c r="AJ7" s="187"/>
      <c r="AK7" s="129"/>
      <c r="AL7" s="129"/>
      <c r="AM7" s="129"/>
      <c r="AN7" s="129"/>
      <c r="AO7" s="129"/>
      <c r="AP7" s="129"/>
      <c r="AQ7" s="129"/>
      <c r="AR7" s="138"/>
      <c r="AS7" s="2"/>
      <c r="AT7" s="2"/>
      <c r="AU7" s="2"/>
      <c r="AV7" s="14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2:63" ht="21" customHeight="1" x14ac:dyDescent="0.2">
      <c r="B8" s="151" t="s">
        <v>49</v>
      </c>
      <c r="C8" s="340" t="s">
        <v>70</v>
      </c>
      <c r="D8" s="341"/>
      <c r="E8" s="150">
        <v>15</v>
      </c>
      <c r="F8" s="88" t="str">
        <f t="shared" ref="F8:F23" si="2">IF(B8="","","×")</f>
        <v>×</v>
      </c>
      <c r="G8" s="89">
        <f t="shared" ref="G8:G24" si="3">IF(K8="","",ROUND((K8-P8),2)*100)</f>
        <v>34</v>
      </c>
      <c r="H8" s="87" t="str">
        <f t="shared" ref="H8:H24" si="4">IF(L8="","","/"&amp;ROUND((L8-P8),2)*100)</f>
        <v>/37</v>
      </c>
      <c r="I8" s="165"/>
      <c r="J8" s="12"/>
      <c r="K8" s="158">
        <v>1.105</v>
      </c>
      <c r="L8" s="342">
        <v>1.135</v>
      </c>
      <c r="M8" s="343"/>
      <c r="N8" s="344"/>
      <c r="O8" s="345"/>
      <c r="P8" s="157">
        <v>0.76300000000000001</v>
      </c>
      <c r="Q8" s="96" t="str">
        <f t="shared" si="0"/>
        <v>+</v>
      </c>
      <c r="R8" s="141">
        <f t="shared" si="1"/>
        <v>62</v>
      </c>
      <c r="T8" s="33">
        <f t="shared" ref="T8:T24" si="5">IF(P8="","",($T$6-P8)*100)</f>
        <v>61.900000000000013</v>
      </c>
      <c r="U8" s="118" t="s">
        <v>107</v>
      </c>
      <c r="AB8" s="179" t="s">
        <v>77</v>
      </c>
      <c r="AC8" s="136"/>
      <c r="AD8" s="136"/>
      <c r="AE8" s="136"/>
      <c r="AF8" s="136"/>
      <c r="AG8" s="136"/>
      <c r="AH8" s="353"/>
      <c r="AJ8" s="187"/>
      <c r="AK8" s="129"/>
      <c r="AL8" s="129"/>
      <c r="AM8" s="129"/>
      <c r="AN8" s="129"/>
      <c r="AO8" s="129"/>
      <c r="AP8" s="129"/>
      <c r="AQ8" s="129"/>
      <c r="AR8" s="138"/>
    </row>
    <row r="9" spans="2:63" ht="21" customHeight="1" x14ac:dyDescent="0.2">
      <c r="B9" s="152" t="s">
        <v>61</v>
      </c>
      <c r="C9" s="340" t="s">
        <v>69</v>
      </c>
      <c r="D9" s="341"/>
      <c r="E9" s="150">
        <v>15</v>
      </c>
      <c r="F9" s="88" t="str">
        <f t="shared" si="2"/>
        <v>×</v>
      </c>
      <c r="G9" s="89">
        <f t="shared" si="3"/>
        <v>42</v>
      </c>
      <c r="H9" s="87" t="str">
        <f t="shared" si="4"/>
        <v/>
      </c>
      <c r="I9" s="165"/>
      <c r="J9" s="12"/>
      <c r="K9" s="158">
        <v>1.1870000000000001</v>
      </c>
      <c r="L9" s="342"/>
      <c r="M9" s="343"/>
      <c r="N9" s="344"/>
      <c r="O9" s="345"/>
      <c r="P9" s="157">
        <v>0.76300000000000001</v>
      </c>
      <c r="Q9" s="96" t="str">
        <f t="shared" si="0"/>
        <v>+</v>
      </c>
      <c r="R9" s="141">
        <f t="shared" si="1"/>
        <v>62</v>
      </c>
      <c r="T9" s="33">
        <f t="shared" si="5"/>
        <v>61.900000000000013</v>
      </c>
      <c r="U9" s="287">
        <v>-0.38200000000000001</v>
      </c>
      <c r="V9" s="288"/>
      <c r="W9" s="148" t="s">
        <v>106</v>
      </c>
      <c r="X9" s="289">
        <f>SUMIF(B7:B24,U11,T7:T24)*0.01</f>
        <v>2.2204460492503131E-16</v>
      </c>
      <c r="Y9" s="290"/>
      <c r="Z9" s="291"/>
      <c r="AA9" s="132"/>
      <c r="AK9" s="188"/>
      <c r="AL9" s="129"/>
      <c r="AM9" s="134"/>
      <c r="AN9" s="134"/>
      <c r="AO9" s="134"/>
      <c r="AP9" s="134"/>
      <c r="AQ9" s="134"/>
      <c r="AR9" s="139"/>
      <c r="AS9" s="126"/>
      <c r="AT9" s="126"/>
      <c r="AU9" s="126"/>
    </row>
    <row r="10" spans="2:63" ht="21" customHeight="1" x14ac:dyDescent="0.2">
      <c r="B10" s="152" t="s">
        <v>60</v>
      </c>
      <c r="C10" s="340" t="s">
        <v>69</v>
      </c>
      <c r="D10" s="341"/>
      <c r="E10" s="150">
        <v>15</v>
      </c>
      <c r="F10" s="88" t="str">
        <f t="shared" si="2"/>
        <v>×</v>
      </c>
      <c r="G10" s="89">
        <f t="shared" si="3"/>
        <v>44</v>
      </c>
      <c r="H10" s="87" t="str">
        <f t="shared" si="4"/>
        <v/>
      </c>
      <c r="I10" s="165"/>
      <c r="J10" s="12"/>
      <c r="K10" s="158">
        <v>1.204</v>
      </c>
      <c r="L10" s="342"/>
      <c r="M10" s="343"/>
      <c r="N10" s="344"/>
      <c r="O10" s="345"/>
      <c r="P10" s="157">
        <v>0.76</v>
      </c>
      <c r="Q10" s="96" t="str">
        <f t="shared" si="0"/>
        <v>+</v>
      </c>
      <c r="R10" s="141">
        <f t="shared" si="1"/>
        <v>62</v>
      </c>
      <c r="T10" s="33">
        <f t="shared" si="5"/>
        <v>62.20000000000001</v>
      </c>
      <c r="V10" s="2"/>
      <c r="W10" s="2"/>
      <c r="X10" s="14"/>
      <c r="Y10" s="2"/>
      <c r="Z10" s="2"/>
      <c r="AA10" s="2"/>
      <c r="AB10" s="2"/>
      <c r="AH10" s="352" t="s">
        <v>88</v>
      </c>
      <c r="AI10" s="351">
        <v>2.2999999999999998</v>
      </c>
      <c r="AK10" s="188"/>
      <c r="AL10" s="129"/>
      <c r="AM10" s="129"/>
      <c r="AN10" s="129"/>
      <c r="AO10" s="129"/>
      <c r="AP10" s="129"/>
      <c r="AQ10" s="129"/>
      <c r="AR10" s="138"/>
    </row>
    <row r="11" spans="2:63" ht="21" customHeight="1" thickBot="1" x14ac:dyDescent="0.25">
      <c r="B11" s="152" t="s">
        <v>64</v>
      </c>
      <c r="C11" s="340" t="s">
        <v>136</v>
      </c>
      <c r="D11" s="341"/>
      <c r="E11" s="150">
        <v>15</v>
      </c>
      <c r="F11" s="88" t="str">
        <f t="shared" si="2"/>
        <v>×</v>
      </c>
      <c r="G11" s="89">
        <f t="shared" si="3"/>
        <v>55.000000000000007</v>
      </c>
      <c r="H11" s="87" t="str">
        <f t="shared" si="4"/>
        <v>/58</v>
      </c>
      <c r="I11" s="165"/>
      <c r="J11" s="12"/>
      <c r="K11" s="158">
        <v>1.302</v>
      </c>
      <c r="L11" s="342">
        <v>1.3320000000000001</v>
      </c>
      <c r="M11" s="343"/>
      <c r="N11" s="344" t="s">
        <v>114</v>
      </c>
      <c r="O11" s="345"/>
      <c r="P11" s="157">
        <v>0.752</v>
      </c>
      <c r="Q11" s="96" t="str">
        <f t="shared" si="0"/>
        <v>+</v>
      </c>
      <c r="R11" s="141">
        <f t="shared" si="1"/>
        <v>63</v>
      </c>
      <c r="T11" s="33">
        <f t="shared" si="5"/>
        <v>63.000000000000014</v>
      </c>
      <c r="U11" s="212" t="s">
        <v>65</v>
      </c>
      <c r="V11" s="117" t="s">
        <v>129</v>
      </c>
      <c r="W11" s="2"/>
      <c r="X11" s="14"/>
      <c r="Y11" s="2"/>
      <c r="Z11" s="2"/>
      <c r="AA11" s="2"/>
      <c r="AB11" s="2"/>
      <c r="AH11" s="352"/>
      <c r="AI11" s="351"/>
      <c r="AK11" s="189"/>
      <c r="AL11" s="190"/>
      <c r="AM11" s="129"/>
      <c r="AN11" s="129"/>
      <c r="AO11" s="129"/>
      <c r="AP11" s="129"/>
      <c r="AQ11" s="131"/>
      <c r="AR11" s="119"/>
      <c r="AV11" s="2"/>
      <c r="AW11" s="2"/>
      <c r="AX11" s="2"/>
      <c r="AY11" s="2"/>
    </row>
    <row r="12" spans="2:63" ht="21" customHeight="1" x14ac:dyDescent="0.2">
      <c r="B12" s="152" t="s">
        <v>62</v>
      </c>
      <c r="C12" s="340" t="s">
        <v>71</v>
      </c>
      <c r="D12" s="341"/>
      <c r="E12" s="150">
        <v>20</v>
      </c>
      <c r="F12" s="88" t="str">
        <f t="shared" si="2"/>
        <v>×</v>
      </c>
      <c r="G12" s="89">
        <f t="shared" si="3"/>
        <v>67</v>
      </c>
      <c r="H12" s="87" t="str">
        <f t="shared" si="4"/>
        <v>/114</v>
      </c>
      <c r="I12" s="165"/>
      <c r="J12" s="12"/>
      <c r="K12" s="158">
        <v>1.421</v>
      </c>
      <c r="L12" s="342">
        <v>1.89</v>
      </c>
      <c r="M12" s="343"/>
      <c r="N12" s="344"/>
      <c r="O12" s="345"/>
      <c r="P12" s="157">
        <v>0.747</v>
      </c>
      <c r="Q12" s="96" t="str">
        <f t="shared" si="0"/>
        <v>+</v>
      </c>
      <c r="R12" s="142">
        <f t="shared" si="1"/>
        <v>64</v>
      </c>
      <c r="T12" s="33">
        <f t="shared" si="5"/>
        <v>63.500000000000014</v>
      </c>
      <c r="V12" s="117" t="s">
        <v>133</v>
      </c>
      <c r="X12" s="16"/>
      <c r="Y12" s="15"/>
      <c r="Z12" s="15"/>
      <c r="AA12" s="15"/>
      <c r="AB12" s="15"/>
      <c r="AC12" s="179" t="s">
        <v>78</v>
      </c>
      <c r="AD12" s="136"/>
      <c r="AE12" s="179"/>
      <c r="AF12" s="179"/>
      <c r="AG12" s="179"/>
      <c r="AH12" s="352"/>
      <c r="AL12" s="119"/>
      <c r="AM12" s="188"/>
      <c r="AN12" s="129"/>
      <c r="AO12" s="129"/>
      <c r="AP12" s="129"/>
      <c r="AQ12" s="131"/>
      <c r="AR12" s="119"/>
      <c r="AS12" s="119"/>
      <c r="AT12" s="119"/>
      <c r="AZ12" s="186"/>
      <c r="BA12" s="186"/>
      <c r="BB12" s="186"/>
      <c r="BC12" s="186"/>
    </row>
    <row r="13" spans="2:63" ht="21" customHeight="1" x14ac:dyDescent="0.2">
      <c r="B13" s="152" t="s">
        <v>63</v>
      </c>
      <c r="C13" s="340" t="s">
        <v>72</v>
      </c>
      <c r="D13" s="341"/>
      <c r="E13" s="150">
        <v>15</v>
      </c>
      <c r="F13" s="88" t="str">
        <f t="shared" si="2"/>
        <v>×</v>
      </c>
      <c r="G13" s="89">
        <f t="shared" si="3"/>
        <v>74</v>
      </c>
      <c r="H13" s="87" t="str">
        <f>IF(L13="","","/"&amp;ROUND((L13-P13),2)*100)</f>
        <v/>
      </c>
      <c r="I13" s="165"/>
      <c r="J13" s="12"/>
      <c r="K13" s="159">
        <v>2.0219999999999998</v>
      </c>
      <c r="L13" s="342"/>
      <c r="M13" s="343"/>
      <c r="N13" s="344"/>
      <c r="O13" s="345"/>
      <c r="P13" s="157">
        <v>1.2849999999999999</v>
      </c>
      <c r="Q13" s="96" t="str">
        <f t="shared" si="0"/>
        <v>+</v>
      </c>
      <c r="R13" s="142">
        <f t="shared" si="1"/>
        <v>10</v>
      </c>
      <c r="T13" s="33">
        <f>IF(P13="","",($T$6-P13)*100)</f>
        <v>9.7000000000000206</v>
      </c>
      <c r="V13" s="117" t="s">
        <v>128</v>
      </c>
      <c r="W13" s="15"/>
      <c r="X13" s="16"/>
      <c r="Y13" s="15"/>
      <c r="Z13" s="15"/>
      <c r="AA13" s="15"/>
      <c r="AB13" s="15"/>
      <c r="AF13" s="186"/>
      <c r="AL13" s="119"/>
      <c r="AM13" s="188"/>
      <c r="AN13" s="129"/>
      <c r="AO13" s="129"/>
      <c r="AP13" s="129"/>
      <c r="AQ13" s="131"/>
      <c r="AR13" s="119"/>
      <c r="AS13" s="119"/>
      <c r="AT13" s="119"/>
      <c r="AU13" s="191"/>
      <c r="AV13" s="9"/>
      <c r="AW13" s="192"/>
    </row>
    <row r="14" spans="2:63" ht="21" customHeight="1" x14ac:dyDescent="0.2">
      <c r="B14" s="152" t="s">
        <v>66</v>
      </c>
      <c r="C14" s="346"/>
      <c r="D14" s="347"/>
      <c r="E14" s="150">
        <v>20</v>
      </c>
      <c r="F14" s="90" t="str">
        <f t="shared" si="2"/>
        <v>×</v>
      </c>
      <c r="G14" s="89">
        <f t="shared" si="3"/>
        <v>66</v>
      </c>
      <c r="H14" s="87" t="str">
        <f t="shared" si="4"/>
        <v>/121</v>
      </c>
      <c r="I14" s="165"/>
      <c r="J14" s="12"/>
      <c r="K14" s="159">
        <v>2.044</v>
      </c>
      <c r="L14" s="342">
        <v>2.5920000000000001</v>
      </c>
      <c r="M14" s="343"/>
      <c r="N14" s="344"/>
      <c r="O14" s="345"/>
      <c r="P14" s="157">
        <v>1.3819999999999999</v>
      </c>
      <c r="Q14" s="96" t="str">
        <f t="shared" si="0"/>
        <v>±</v>
      </c>
      <c r="R14" s="142">
        <f t="shared" si="1"/>
        <v>0</v>
      </c>
      <c r="T14" s="33">
        <f t="shared" si="5"/>
        <v>2.2204460492503131E-14</v>
      </c>
      <c r="W14" s="2"/>
      <c r="X14" s="14"/>
      <c r="Y14" s="2"/>
      <c r="Z14" s="2"/>
      <c r="AA14" s="2"/>
      <c r="AB14" s="2"/>
      <c r="AD14" s="179" t="s">
        <v>74</v>
      </c>
      <c r="AE14" s="136"/>
      <c r="AF14" s="136"/>
      <c r="AG14" s="136"/>
      <c r="AH14" s="136"/>
      <c r="AL14" s="119"/>
      <c r="AM14" s="188"/>
      <c r="AN14" s="129"/>
      <c r="AO14" s="129"/>
      <c r="AP14" s="129"/>
      <c r="AQ14" s="131"/>
      <c r="AR14" s="119"/>
      <c r="AS14" s="119"/>
      <c r="AT14" s="119"/>
      <c r="AU14" s="119"/>
    </row>
    <row r="15" spans="2:63" ht="21" customHeight="1" x14ac:dyDescent="0.2">
      <c r="B15" s="152"/>
      <c r="C15" s="348"/>
      <c r="D15" s="349"/>
      <c r="E15" s="150"/>
      <c r="F15" s="88" t="str">
        <f t="shared" si="2"/>
        <v/>
      </c>
      <c r="G15" s="89" t="str">
        <f t="shared" si="3"/>
        <v/>
      </c>
      <c r="H15" s="87" t="str">
        <f t="shared" si="4"/>
        <v/>
      </c>
      <c r="I15" s="165"/>
      <c r="J15" s="12"/>
      <c r="K15" s="158"/>
      <c r="L15" s="342"/>
      <c r="M15" s="343"/>
      <c r="N15" s="344"/>
      <c r="O15" s="345"/>
      <c r="P15" s="157"/>
      <c r="Q15" s="96" t="str">
        <f t="shared" si="0"/>
        <v/>
      </c>
      <c r="R15" s="142" t="str">
        <f t="shared" si="1"/>
        <v/>
      </c>
      <c r="T15" s="33" t="str">
        <f t="shared" si="5"/>
        <v/>
      </c>
      <c r="U15" s="117" t="s">
        <v>121</v>
      </c>
      <c r="V15" s="29"/>
      <c r="W15" s="2"/>
      <c r="X15" s="185"/>
      <c r="AC15" s="179" t="s">
        <v>79</v>
      </c>
      <c r="AD15" s="136"/>
      <c r="AE15" s="136"/>
      <c r="AF15" s="136"/>
      <c r="AG15" s="136"/>
      <c r="AJ15" s="352" t="s">
        <v>89</v>
      </c>
      <c r="AL15" s="119"/>
      <c r="AM15" s="188"/>
      <c r="AN15" s="129"/>
      <c r="AO15" s="129"/>
      <c r="AP15" s="129"/>
      <c r="AQ15" s="131"/>
      <c r="AR15" s="119"/>
      <c r="AS15" s="119"/>
      <c r="AT15" s="119"/>
      <c r="AU15" s="119"/>
    </row>
    <row r="16" spans="2:63" ht="21" customHeight="1" x14ac:dyDescent="0.2">
      <c r="B16" s="152" t="s">
        <v>67</v>
      </c>
      <c r="C16" s="348" t="s">
        <v>73</v>
      </c>
      <c r="D16" s="349"/>
      <c r="E16" s="150">
        <v>15</v>
      </c>
      <c r="F16" s="88" t="str">
        <f t="shared" si="2"/>
        <v>×</v>
      </c>
      <c r="G16" s="89">
        <f t="shared" si="3"/>
        <v>47</v>
      </c>
      <c r="H16" s="87" t="str">
        <f>IF(L16="","","/"&amp;ROUND((L16-P16),2)*100)</f>
        <v/>
      </c>
      <c r="I16" s="165"/>
      <c r="J16" s="12"/>
      <c r="K16" s="160">
        <v>1.228</v>
      </c>
      <c r="L16" s="342"/>
      <c r="M16" s="343"/>
      <c r="N16" s="344"/>
      <c r="O16" s="345"/>
      <c r="P16" s="157">
        <v>0.754</v>
      </c>
      <c r="Q16" s="96" t="str">
        <f t="shared" si="0"/>
        <v>+</v>
      </c>
      <c r="R16" s="142">
        <f t="shared" si="1"/>
        <v>63</v>
      </c>
      <c r="T16" s="33">
        <f t="shared" si="5"/>
        <v>62.800000000000011</v>
      </c>
      <c r="AJ16" s="352"/>
      <c r="AL16" s="119"/>
      <c r="AM16" s="188"/>
      <c r="AN16" s="129"/>
      <c r="AO16" s="129"/>
      <c r="AP16" s="129"/>
      <c r="AQ16" s="131"/>
      <c r="AS16" s="119"/>
      <c r="AT16" s="119"/>
      <c r="AU16" s="119"/>
    </row>
    <row r="17" spans="2:74" ht="21" customHeight="1" thickBot="1" x14ac:dyDescent="0.25">
      <c r="B17" s="152" t="s">
        <v>68</v>
      </c>
      <c r="C17" s="340" t="s">
        <v>136</v>
      </c>
      <c r="D17" s="341"/>
      <c r="E17" s="150">
        <v>15</v>
      </c>
      <c r="F17" s="88" t="str">
        <f t="shared" si="2"/>
        <v>×</v>
      </c>
      <c r="G17" s="89">
        <f>IF(K17="","",ROUND((K17-P17),2)*100)</f>
        <v>55.000000000000007</v>
      </c>
      <c r="H17" s="87" t="str">
        <f t="shared" si="4"/>
        <v/>
      </c>
      <c r="I17" s="165"/>
      <c r="J17" s="12"/>
      <c r="K17" s="160">
        <v>1.302</v>
      </c>
      <c r="L17" s="342"/>
      <c r="M17" s="343"/>
      <c r="N17" s="344"/>
      <c r="O17" s="345"/>
      <c r="P17" s="157">
        <v>0.752</v>
      </c>
      <c r="Q17" s="96" t="str">
        <f t="shared" si="0"/>
        <v>+</v>
      </c>
      <c r="R17" s="142">
        <f t="shared" si="1"/>
        <v>63</v>
      </c>
      <c r="T17" s="33">
        <f t="shared" si="5"/>
        <v>63.000000000000014</v>
      </c>
      <c r="U17" s="117" t="s">
        <v>113</v>
      </c>
      <c r="AJ17" s="352"/>
      <c r="AL17" s="119"/>
      <c r="AM17" s="189"/>
      <c r="AN17" s="190"/>
      <c r="AO17" s="190"/>
      <c r="AP17" s="190"/>
      <c r="AQ17" s="193"/>
      <c r="AR17" s="119"/>
      <c r="AS17" s="119"/>
      <c r="AT17" s="119"/>
      <c r="AU17" s="119"/>
    </row>
    <row r="18" spans="2:74" ht="21" customHeight="1" x14ac:dyDescent="0.2">
      <c r="B18" s="152"/>
      <c r="C18" s="340"/>
      <c r="D18" s="341"/>
      <c r="E18" s="150"/>
      <c r="F18" s="88" t="str">
        <f t="shared" si="2"/>
        <v/>
      </c>
      <c r="G18" s="89" t="str">
        <f t="shared" si="3"/>
        <v/>
      </c>
      <c r="H18" s="87" t="str">
        <f t="shared" si="4"/>
        <v/>
      </c>
      <c r="I18" s="165"/>
      <c r="J18" s="12"/>
      <c r="K18" s="160"/>
      <c r="L18" s="342"/>
      <c r="M18" s="343"/>
      <c r="N18" s="344"/>
      <c r="O18" s="345"/>
      <c r="P18" s="157"/>
      <c r="Q18" s="97" t="str">
        <f t="shared" si="0"/>
        <v/>
      </c>
      <c r="R18" s="142" t="str">
        <f t="shared" si="1"/>
        <v/>
      </c>
      <c r="T18" s="33" t="str">
        <f t="shared" si="5"/>
        <v/>
      </c>
      <c r="U18" s="117" t="s">
        <v>122</v>
      </c>
      <c r="AD18" s="179" t="s">
        <v>135</v>
      </c>
      <c r="AE18" s="194"/>
      <c r="AF18" s="194"/>
      <c r="AG18" s="194"/>
      <c r="AH18" s="194"/>
      <c r="AJ18" s="352"/>
      <c r="AW18" s="192" t="s">
        <v>59</v>
      </c>
    </row>
    <row r="19" spans="2:74" ht="21" customHeight="1" x14ac:dyDescent="0.2">
      <c r="B19" s="152"/>
      <c r="C19" s="346"/>
      <c r="D19" s="347"/>
      <c r="E19" s="150"/>
      <c r="F19" s="88" t="str">
        <f t="shared" si="2"/>
        <v/>
      </c>
      <c r="G19" s="89" t="str">
        <f t="shared" si="3"/>
        <v/>
      </c>
      <c r="H19" s="87" t="str">
        <f t="shared" si="4"/>
        <v/>
      </c>
      <c r="I19" s="165"/>
      <c r="J19" s="12"/>
      <c r="K19" s="160"/>
      <c r="L19" s="342"/>
      <c r="M19" s="343"/>
      <c r="N19" s="344"/>
      <c r="O19" s="345"/>
      <c r="P19" s="157"/>
      <c r="Q19" s="97" t="str">
        <f t="shared" si="0"/>
        <v/>
      </c>
      <c r="R19" s="142" t="str">
        <f t="shared" si="1"/>
        <v/>
      </c>
      <c r="T19" s="33" t="str">
        <f>IF(P19="","",($T$6-P19)*100)</f>
        <v/>
      </c>
      <c r="AL19" s="186" t="s">
        <v>90</v>
      </c>
      <c r="AS19" s="186"/>
    </row>
    <row r="20" spans="2:74" ht="21" customHeight="1" thickBot="1" x14ac:dyDescent="0.25">
      <c r="B20" s="152"/>
      <c r="C20" s="346"/>
      <c r="D20" s="347"/>
      <c r="E20" s="150"/>
      <c r="F20" s="88" t="str">
        <f t="shared" si="2"/>
        <v/>
      </c>
      <c r="G20" s="89" t="str">
        <f t="shared" si="3"/>
        <v/>
      </c>
      <c r="H20" s="87" t="str">
        <f t="shared" si="4"/>
        <v/>
      </c>
      <c r="I20" s="165"/>
      <c r="J20" s="12"/>
      <c r="K20" s="160"/>
      <c r="L20" s="342"/>
      <c r="M20" s="343"/>
      <c r="N20" s="344"/>
      <c r="O20" s="345"/>
      <c r="P20" s="157"/>
      <c r="Q20" s="97" t="str">
        <f t="shared" si="0"/>
        <v/>
      </c>
      <c r="R20" s="142" t="str">
        <f t="shared" si="1"/>
        <v/>
      </c>
      <c r="T20" s="33" t="str">
        <f t="shared" si="5"/>
        <v/>
      </c>
      <c r="U20" s="117" t="s">
        <v>132</v>
      </c>
      <c r="AF20" s="186"/>
      <c r="AM20" s="216" t="s">
        <v>125</v>
      </c>
      <c r="AN20" s="217"/>
    </row>
    <row r="21" spans="2:74" ht="21" customHeight="1" thickTop="1" x14ac:dyDescent="0.2">
      <c r="B21" s="152"/>
      <c r="C21" s="348"/>
      <c r="D21" s="349"/>
      <c r="E21" s="150"/>
      <c r="F21" s="88" t="str">
        <f t="shared" si="2"/>
        <v/>
      </c>
      <c r="G21" s="89" t="str">
        <f t="shared" si="3"/>
        <v/>
      </c>
      <c r="H21" s="87" t="str">
        <f t="shared" si="4"/>
        <v/>
      </c>
      <c r="I21" s="165"/>
      <c r="J21" s="12"/>
      <c r="K21" s="160"/>
      <c r="L21" s="342"/>
      <c r="M21" s="343"/>
      <c r="N21" s="344"/>
      <c r="O21" s="345"/>
      <c r="P21" s="157"/>
      <c r="Q21" s="97" t="str">
        <f t="shared" si="0"/>
        <v/>
      </c>
      <c r="R21" s="142" t="str">
        <f t="shared" si="1"/>
        <v/>
      </c>
      <c r="T21" s="33" t="str">
        <f t="shared" si="5"/>
        <v/>
      </c>
      <c r="AJ21" s="352" t="s">
        <v>75</v>
      </c>
    </row>
    <row r="22" spans="2:74" ht="21" customHeight="1" x14ac:dyDescent="0.2">
      <c r="B22" s="152"/>
      <c r="C22" s="340"/>
      <c r="D22" s="341"/>
      <c r="E22" s="150"/>
      <c r="F22" s="88" t="str">
        <f t="shared" si="2"/>
        <v/>
      </c>
      <c r="G22" s="89" t="str">
        <f>IF(K22="","",ROUND((K22-P22),2)*100)</f>
        <v/>
      </c>
      <c r="H22" s="87" t="str">
        <f>IF(L22="","","/"&amp;ROUND((L22-P22),2)*100)</f>
        <v/>
      </c>
      <c r="I22" s="165"/>
      <c r="J22" s="12"/>
      <c r="K22" s="160"/>
      <c r="L22" s="342"/>
      <c r="M22" s="343"/>
      <c r="N22" s="344"/>
      <c r="O22" s="345"/>
      <c r="P22" s="157"/>
      <c r="Q22" s="97" t="str">
        <f t="shared" si="0"/>
        <v/>
      </c>
      <c r="R22" s="142" t="str">
        <f t="shared" si="1"/>
        <v/>
      </c>
      <c r="T22" s="33" t="str">
        <f t="shared" si="5"/>
        <v/>
      </c>
      <c r="U22" s="64" t="s">
        <v>131</v>
      </c>
      <c r="AJ22" s="352"/>
      <c r="AM22" s="179" t="s">
        <v>83</v>
      </c>
      <c r="AN22" s="195"/>
      <c r="AO22" s="195"/>
      <c r="AP22" s="195"/>
      <c r="AQ22" s="136"/>
      <c r="AR22" s="2"/>
    </row>
    <row r="23" spans="2:74" ht="21" customHeight="1" x14ac:dyDescent="0.2">
      <c r="B23" s="151"/>
      <c r="C23" s="340"/>
      <c r="D23" s="341"/>
      <c r="E23" s="153"/>
      <c r="F23" s="91" t="str">
        <f t="shared" si="2"/>
        <v/>
      </c>
      <c r="G23" s="89" t="str">
        <f t="shared" si="3"/>
        <v/>
      </c>
      <c r="H23" s="87" t="str">
        <f t="shared" si="4"/>
        <v/>
      </c>
      <c r="I23" s="166"/>
      <c r="J23" s="12"/>
      <c r="K23" s="161"/>
      <c r="L23" s="342"/>
      <c r="M23" s="343"/>
      <c r="N23" s="344"/>
      <c r="O23" s="345"/>
      <c r="P23" s="157"/>
      <c r="Q23" s="98" t="str">
        <f t="shared" si="0"/>
        <v/>
      </c>
      <c r="R23" s="142" t="str">
        <f t="shared" si="1"/>
        <v/>
      </c>
      <c r="T23" s="33" t="str">
        <f t="shared" si="5"/>
        <v/>
      </c>
      <c r="AJ23" s="352"/>
      <c r="AR23" s="2"/>
    </row>
    <row r="24" spans="2:74" ht="21" customHeight="1" x14ac:dyDescent="0.2">
      <c r="B24" s="154"/>
      <c r="C24" s="334"/>
      <c r="D24" s="335"/>
      <c r="E24" s="155"/>
      <c r="F24" s="92" t="str">
        <f>IF(B24="","","×")</f>
        <v/>
      </c>
      <c r="G24" s="93" t="str">
        <f t="shared" si="3"/>
        <v/>
      </c>
      <c r="H24" s="94" t="str">
        <f t="shared" si="4"/>
        <v/>
      </c>
      <c r="I24" s="167"/>
      <c r="J24" s="12"/>
      <c r="K24" s="162"/>
      <c r="L24" s="336"/>
      <c r="M24" s="337"/>
      <c r="N24" s="338"/>
      <c r="O24" s="339"/>
      <c r="P24" s="163"/>
      <c r="Q24" s="99" t="str">
        <f t="shared" si="0"/>
        <v/>
      </c>
      <c r="R24" s="143" t="str">
        <f t="shared" si="1"/>
        <v/>
      </c>
      <c r="T24" s="33" t="str">
        <f t="shared" si="5"/>
        <v/>
      </c>
      <c r="AD24" s="179" t="s">
        <v>80</v>
      </c>
      <c r="AE24" s="136"/>
      <c r="AF24" s="136"/>
      <c r="AG24" s="136"/>
      <c r="AH24" s="194"/>
      <c r="AJ24" s="352"/>
    </row>
    <row r="25" spans="2:74" ht="18" customHeight="1" x14ac:dyDescent="0.2">
      <c r="B25" s="179" t="s">
        <v>93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AC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</row>
    <row r="26" spans="2:74" s="9" customFormat="1" ht="21" customHeight="1" x14ac:dyDescent="0.2">
      <c r="B26" s="269" t="s">
        <v>4</v>
      </c>
      <c r="C26" s="270"/>
      <c r="D26" s="270"/>
      <c r="E26" s="271" t="s">
        <v>5</v>
      </c>
      <c r="F26" s="272"/>
      <c r="G26" s="273"/>
      <c r="H26" s="270" t="s">
        <v>6</v>
      </c>
      <c r="I26" s="270"/>
      <c r="J26" s="270" t="s">
        <v>7</v>
      </c>
      <c r="K26" s="274"/>
      <c r="L26" s="275" t="s">
        <v>4</v>
      </c>
      <c r="M26" s="276"/>
      <c r="N26" s="276"/>
      <c r="O26" s="146" t="s">
        <v>14</v>
      </c>
      <c r="P26" s="174" t="s">
        <v>6</v>
      </c>
      <c r="Q26" s="274" t="s">
        <v>8</v>
      </c>
      <c r="R26" s="277"/>
      <c r="T26" s="1"/>
      <c r="U26" s="1"/>
      <c r="V26" s="1"/>
      <c r="W26" s="1"/>
      <c r="X26" s="5"/>
      <c r="Y26" s="1"/>
      <c r="Z26" s="1"/>
      <c r="AA26" s="136" t="s">
        <v>96</v>
      </c>
      <c r="AB26" s="136"/>
      <c r="AC26" s="136"/>
      <c r="AD26" s="1"/>
      <c r="AE26" s="1"/>
      <c r="AF26" s="1"/>
      <c r="AG26" s="1"/>
      <c r="AH26" s="1"/>
      <c r="AI26" s="1"/>
      <c r="AJ26" s="1"/>
      <c r="AK26" s="1"/>
      <c r="AL26" s="1"/>
      <c r="AM26" s="136" t="s">
        <v>105</v>
      </c>
      <c r="AN26" s="136"/>
      <c r="AO26" s="136"/>
      <c r="AP26" s="136"/>
      <c r="AQ26" s="136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2:74" ht="21" customHeight="1" x14ac:dyDescent="0.2">
      <c r="B27" s="19" t="str">
        <f>IF(E27="","",B7)</f>
        <v>①</v>
      </c>
      <c r="C27" s="20" t="str">
        <f t="shared" ref="C27:C35" si="6">IF(B27="","","→")</f>
        <v>→</v>
      </c>
      <c r="D27" s="21" t="str">
        <f>IF(E27="","",B8)</f>
        <v>②</v>
      </c>
      <c r="E27" s="256">
        <v>1.65</v>
      </c>
      <c r="F27" s="257"/>
      <c r="G27" s="258"/>
      <c r="H27" s="243">
        <f>IF(E27="","",IF(L7="",ROUND((K8-K7)/E27,3)*1000,ROUND((K8-L7)/E27,3)*1000))</f>
        <v>18</v>
      </c>
      <c r="I27" s="243"/>
      <c r="J27" s="259"/>
      <c r="K27" s="260"/>
      <c r="L27" s="23" t="str">
        <f t="shared" ref="L27:L35" si="7">IF(O27="","",B16)</f>
        <v>⑧</v>
      </c>
      <c r="M27" s="22" t="str">
        <f t="shared" ref="M27:M35" si="8">IF(L27="","","→")</f>
        <v>→</v>
      </c>
      <c r="N27" s="175" t="str">
        <f t="shared" ref="N27:N35" si="9">IF(O27="","",B17)</f>
        <v>⑤</v>
      </c>
      <c r="O27" s="112">
        <v>3.85</v>
      </c>
      <c r="P27" s="76">
        <f>IF(O27="","",IF(L16="",ROUND((K17-K16)/O27,3)*1000,ROUND((K17-L16)/O27,3)*1000))</f>
        <v>19</v>
      </c>
      <c r="Q27" s="261"/>
      <c r="R27" s="262"/>
      <c r="S27" s="210"/>
      <c r="T27" s="2"/>
      <c r="V27" s="119"/>
      <c r="AA27" s="1" t="s">
        <v>97</v>
      </c>
      <c r="AJ27" s="352" t="s">
        <v>92</v>
      </c>
      <c r="AM27" s="1" t="s">
        <v>102</v>
      </c>
    </row>
    <row r="28" spans="2:74" ht="21" customHeight="1" x14ac:dyDescent="0.2">
      <c r="B28" s="23" t="str">
        <f>IF(E28="","",B8)</f>
        <v>②</v>
      </c>
      <c r="C28" s="24" t="str">
        <f t="shared" si="6"/>
        <v>→</v>
      </c>
      <c r="D28" s="25" t="str">
        <f>IF(E28="","",B9)</f>
        <v>③</v>
      </c>
      <c r="E28" s="240">
        <v>2.2999999999999998</v>
      </c>
      <c r="F28" s="241"/>
      <c r="G28" s="242"/>
      <c r="H28" s="243">
        <f t="shared" ref="H28:H35" si="10">IF(E28="","",IF(L8="",ROUND((K9-K8)/E28,3)*1000,ROUND((K9-L8)/E28,3)*1000))</f>
        <v>23</v>
      </c>
      <c r="I28" s="243"/>
      <c r="J28" s="244"/>
      <c r="K28" s="245"/>
      <c r="L28" s="23" t="str">
        <f t="shared" si="7"/>
        <v/>
      </c>
      <c r="M28" s="176" t="str">
        <f t="shared" si="8"/>
        <v/>
      </c>
      <c r="N28" s="175" t="str">
        <f t="shared" si="9"/>
        <v/>
      </c>
      <c r="O28" s="113"/>
      <c r="P28" s="76" t="str">
        <f t="shared" ref="P28:P35" si="11">IF(O28="","",IF(L17="",ROUND((K18-K17)/O28,3)*1000,ROUND((K18-L17)/O28,3)*1000))</f>
        <v/>
      </c>
      <c r="Q28" s="246"/>
      <c r="R28" s="247"/>
      <c r="T28" s="2"/>
      <c r="U28" s="117" t="s">
        <v>123</v>
      </c>
      <c r="V28" s="2"/>
      <c r="AA28" s="1" t="s">
        <v>98</v>
      </c>
      <c r="AJ28" s="352"/>
      <c r="AM28" s="1" t="s">
        <v>103</v>
      </c>
    </row>
    <row r="29" spans="2:74" ht="21" customHeight="1" x14ac:dyDescent="0.2">
      <c r="B29" s="23" t="str">
        <f t="shared" ref="B29:B35" si="12">IF(E29="","",B9)</f>
        <v>③</v>
      </c>
      <c r="C29" s="24" t="str">
        <f t="shared" si="6"/>
        <v>→</v>
      </c>
      <c r="D29" s="25" t="str">
        <f t="shared" ref="D29:D35" si="13">IF(E29="","",B10)</f>
        <v>④</v>
      </c>
      <c r="E29" s="253">
        <v>0.85</v>
      </c>
      <c r="F29" s="254"/>
      <c r="G29" s="255"/>
      <c r="H29" s="243">
        <f t="shared" si="10"/>
        <v>20</v>
      </c>
      <c r="I29" s="243"/>
      <c r="J29" s="244"/>
      <c r="K29" s="245"/>
      <c r="L29" s="23" t="str">
        <f t="shared" si="7"/>
        <v/>
      </c>
      <c r="M29" s="176" t="str">
        <f t="shared" si="8"/>
        <v/>
      </c>
      <c r="N29" s="175" t="str">
        <f t="shared" si="9"/>
        <v/>
      </c>
      <c r="O29" s="113"/>
      <c r="P29" s="76" t="str">
        <f t="shared" si="11"/>
        <v/>
      </c>
      <c r="Q29" s="246"/>
      <c r="R29" s="247"/>
      <c r="T29" s="2"/>
      <c r="U29" s="117" t="s">
        <v>57</v>
      </c>
      <c r="V29" s="2"/>
      <c r="AA29" s="1" t="s">
        <v>99</v>
      </c>
      <c r="AJ29" s="352"/>
      <c r="AM29" s="1" t="s">
        <v>104</v>
      </c>
    </row>
    <row r="30" spans="2:74" ht="21" customHeight="1" x14ac:dyDescent="0.2">
      <c r="B30" s="23" t="str">
        <f t="shared" si="12"/>
        <v>④</v>
      </c>
      <c r="C30" s="24" t="str">
        <f t="shared" si="6"/>
        <v>→</v>
      </c>
      <c r="D30" s="25" t="str">
        <f t="shared" si="13"/>
        <v>⑤</v>
      </c>
      <c r="E30" s="240">
        <v>3.15</v>
      </c>
      <c r="F30" s="241"/>
      <c r="G30" s="242"/>
      <c r="H30" s="243">
        <f t="shared" si="10"/>
        <v>31</v>
      </c>
      <c r="I30" s="243"/>
      <c r="J30" s="244"/>
      <c r="K30" s="245"/>
      <c r="L30" s="23" t="str">
        <f t="shared" si="7"/>
        <v/>
      </c>
      <c r="M30" s="176" t="str">
        <f t="shared" si="8"/>
        <v/>
      </c>
      <c r="N30" s="175" t="str">
        <f t="shared" si="9"/>
        <v/>
      </c>
      <c r="O30" s="114"/>
      <c r="P30" s="76" t="str">
        <f t="shared" si="11"/>
        <v/>
      </c>
      <c r="Q30" s="246"/>
      <c r="R30" s="247"/>
      <c r="T30" s="2"/>
      <c r="V30" s="2"/>
      <c r="AA30" s="1" t="s">
        <v>100</v>
      </c>
      <c r="AJ30" s="352"/>
      <c r="AM30" s="2"/>
      <c r="AN30" s="2"/>
      <c r="AO30" s="2"/>
      <c r="AP30" s="2"/>
    </row>
    <row r="31" spans="2:74" ht="21" customHeight="1" x14ac:dyDescent="0.2">
      <c r="B31" s="23" t="str">
        <f t="shared" si="12"/>
        <v>⑤</v>
      </c>
      <c r="C31" s="24" t="str">
        <f t="shared" si="6"/>
        <v>→</v>
      </c>
      <c r="D31" s="25" t="str">
        <f t="shared" si="13"/>
        <v>⑥</v>
      </c>
      <c r="E31" s="240">
        <v>4.45</v>
      </c>
      <c r="F31" s="241"/>
      <c r="G31" s="242"/>
      <c r="H31" s="243">
        <f t="shared" si="10"/>
        <v>20</v>
      </c>
      <c r="I31" s="243"/>
      <c r="J31" s="244"/>
      <c r="K31" s="245"/>
      <c r="L31" s="23" t="str">
        <f t="shared" si="7"/>
        <v/>
      </c>
      <c r="M31" s="176" t="str">
        <f t="shared" si="8"/>
        <v/>
      </c>
      <c r="N31" s="175" t="str">
        <f t="shared" si="9"/>
        <v/>
      </c>
      <c r="O31" s="114"/>
      <c r="P31" s="76" t="str">
        <f t="shared" si="11"/>
        <v/>
      </c>
      <c r="Q31" s="246"/>
      <c r="R31" s="247"/>
      <c r="T31" s="2"/>
      <c r="U31" s="117" t="s">
        <v>58</v>
      </c>
      <c r="V31" s="2"/>
      <c r="AA31" s="1" t="s">
        <v>101</v>
      </c>
      <c r="AM31" s="2"/>
      <c r="AN31" s="2"/>
      <c r="AO31" s="2"/>
      <c r="AP31" s="2"/>
    </row>
    <row r="32" spans="2:74" ht="21" customHeight="1" x14ac:dyDescent="0.2">
      <c r="B32" s="23" t="str">
        <f t="shared" si="12"/>
        <v>⑥</v>
      </c>
      <c r="C32" s="24" t="str">
        <f t="shared" si="6"/>
        <v>→</v>
      </c>
      <c r="D32" s="25" t="str">
        <f t="shared" si="13"/>
        <v>⑦</v>
      </c>
      <c r="E32" s="240">
        <v>8.9</v>
      </c>
      <c r="F32" s="241"/>
      <c r="G32" s="242"/>
      <c r="H32" s="243">
        <f t="shared" si="10"/>
        <v>15</v>
      </c>
      <c r="I32" s="243"/>
      <c r="J32" s="244"/>
      <c r="K32" s="245"/>
      <c r="L32" s="23" t="str">
        <f t="shared" si="7"/>
        <v/>
      </c>
      <c r="M32" s="176" t="str">
        <f t="shared" si="8"/>
        <v/>
      </c>
      <c r="N32" s="175" t="str">
        <f t="shared" si="9"/>
        <v/>
      </c>
      <c r="O32" s="114"/>
      <c r="P32" s="76" t="str">
        <f t="shared" si="11"/>
        <v/>
      </c>
      <c r="Q32" s="246"/>
      <c r="R32" s="247"/>
      <c r="T32" s="2"/>
      <c r="U32" s="133" t="s">
        <v>124</v>
      </c>
      <c r="V32" s="2"/>
      <c r="AL32" s="179" t="s">
        <v>81</v>
      </c>
      <c r="AM32" s="136"/>
      <c r="AN32" s="136"/>
      <c r="AO32" s="136"/>
      <c r="AP32" s="136"/>
    </row>
    <row r="33" spans="1:41" ht="21" customHeight="1" x14ac:dyDescent="0.2">
      <c r="B33" s="23" t="str">
        <f t="shared" si="12"/>
        <v>⑦</v>
      </c>
      <c r="C33" s="24" t="str">
        <f t="shared" si="6"/>
        <v>→</v>
      </c>
      <c r="D33" s="25" t="str">
        <f t="shared" si="13"/>
        <v>公</v>
      </c>
      <c r="E33" s="240">
        <v>1.1499999999999999</v>
      </c>
      <c r="F33" s="241"/>
      <c r="G33" s="242"/>
      <c r="H33" s="243">
        <f t="shared" si="10"/>
        <v>19</v>
      </c>
      <c r="I33" s="243"/>
      <c r="J33" s="244"/>
      <c r="K33" s="245"/>
      <c r="L33" s="23" t="str">
        <f t="shared" si="7"/>
        <v/>
      </c>
      <c r="M33" s="176" t="str">
        <f t="shared" si="8"/>
        <v/>
      </c>
      <c r="N33" s="175" t="str">
        <f t="shared" si="9"/>
        <v/>
      </c>
      <c r="O33" s="114"/>
      <c r="P33" s="76" t="str">
        <f t="shared" si="11"/>
        <v/>
      </c>
      <c r="Q33" s="246"/>
      <c r="R33" s="247"/>
      <c r="T33" s="2"/>
      <c r="U33" s="2"/>
      <c r="V33" s="2"/>
    </row>
    <row r="34" spans="1:41" ht="21" customHeight="1" x14ac:dyDescent="0.2">
      <c r="B34" s="23" t="str">
        <f t="shared" si="12"/>
        <v/>
      </c>
      <c r="C34" s="24" t="str">
        <f t="shared" si="6"/>
        <v/>
      </c>
      <c r="D34" s="25" t="str">
        <f t="shared" si="13"/>
        <v/>
      </c>
      <c r="E34" s="240"/>
      <c r="F34" s="241"/>
      <c r="G34" s="242"/>
      <c r="H34" s="243" t="str">
        <f t="shared" si="10"/>
        <v/>
      </c>
      <c r="I34" s="243"/>
      <c r="J34" s="244"/>
      <c r="K34" s="245"/>
      <c r="L34" s="23" t="str">
        <f t="shared" si="7"/>
        <v/>
      </c>
      <c r="M34" s="176" t="str">
        <f t="shared" si="8"/>
        <v/>
      </c>
      <c r="N34" s="175" t="str">
        <f t="shared" si="9"/>
        <v/>
      </c>
      <c r="O34" s="114"/>
      <c r="P34" s="76" t="str">
        <f t="shared" si="11"/>
        <v/>
      </c>
      <c r="Q34" s="246"/>
      <c r="R34" s="247"/>
      <c r="T34" s="2"/>
      <c r="U34" s="2"/>
      <c r="V34" s="2"/>
    </row>
    <row r="35" spans="1:41" ht="21" customHeight="1" x14ac:dyDescent="0.2">
      <c r="B35" s="26" t="str">
        <f t="shared" si="12"/>
        <v/>
      </c>
      <c r="C35" s="27" t="str">
        <f t="shared" si="6"/>
        <v/>
      </c>
      <c r="D35" s="28" t="str">
        <f t="shared" si="13"/>
        <v/>
      </c>
      <c r="E35" s="240"/>
      <c r="F35" s="241"/>
      <c r="G35" s="242"/>
      <c r="H35" s="243" t="str">
        <f t="shared" si="10"/>
        <v/>
      </c>
      <c r="I35" s="243"/>
      <c r="J35" s="244"/>
      <c r="K35" s="245"/>
      <c r="L35" s="23" t="str">
        <f t="shared" si="7"/>
        <v/>
      </c>
      <c r="M35" s="54" t="str">
        <f t="shared" si="8"/>
        <v/>
      </c>
      <c r="N35" s="175" t="str">
        <f t="shared" si="9"/>
        <v/>
      </c>
      <c r="O35" s="114"/>
      <c r="P35" s="76" t="str">
        <f t="shared" si="11"/>
        <v/>
      </c>
      <c r="Q35" s="246"/>
      <c r="R35" s="247"/>
      <c r="T35" s="2"/>
      <c r="U35" s="2"/>
      <c r="V35" s="2"/>
      <c r="AL35" s="179" t="s">
        <v>91</v>
      </c>
      <c r="AM35" s="136"/>
      <c r="AN35" s="136"/>
      <c r="AO35" s="136"/>
    </row>
    <row r="36" spans="1:41" ht="9" customHeight="1" x14ac:dyDescent="0.2">
      <c r="B36" s="248"/>
      <c r="C36" s="248"/>
      <c r="D36" s="248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</row>
    <row r="37" spans="1:41" ht="29.5" customHeight="1" x14ac:dyDescent="0.2">
      <c r="A37" s="62"/>
      <c r="B37" s="332" t="s">
        <v>16</v>
      </c>
      <c r="C37" s="252" t="s">
        <v>17</v>
      </c>
      <c r="D37" s="252"/>
      <c r="E37" s="252" t="s">
        <v>18</v>
      </c>
      <c r="F37" s="252"/>
      <c r="G37" s="173" t="s">
        <v>19</v>
      </c>
      <c r="H37" s="173" t="s">
        <v>20</v>
      </c>
      <c r="I37" s="252" t="s">
        <v>21</v>
      </c>
      <c r="J37" s="252"/>
      <c r="K37" s="173" t="s">
        <v>22</v>
      </c>
      <c r="L37" s="215" t="s">
        <v>23</v>
      </c>
      <c r="M37" s="214" t="s">
        <v>24</v>
      </c>
      <c r="O37" s="48" t="s">
        <v>36</v>
      </c>
      <c r="P37" s="209" t="s">
        <v>46</v>
      </c>
      <c r="Q37" s="168">
        <v>1</v>
      </c>
      <c r="R37" s="144" t="s">
        <v>26</v>
      </c>
      <c r="S37" s="43"/>
      <c r="T37" s="44"/>
      <c r="U37" s="64" t="s">
        <v>50</v>
      </c>
      <c r="V37" s="44"/>
      <c r="W37" s="44"/>
      <c r="X37" s="46"/>
      <c r="Y37" s="46"/>
      <c r="Z37" s="56"/>
      <c r="AA37" s="56"/>
      <c r="AB37" s="177"/>
    </row>
    <row r="38" spans="1:41" ht="29.5" customHeight="1" x14ac:dyDescent="0.2">
      <c r="A38" s="63"/>
      <c r="B38" s="333"/>
      <c r="C38" s="323" t="s">
        <v>27</v>
      </c>
      <c r="D38" s="323"/>
      <c r="E38" s="323" t="s">
        <v>27</v>
      </c>
      <c r="F38" s="323"/>
      <c r="G38" s="181" t="s">
        <v>27</v>
      </c>
      <c r="H38" s="180" t="s">
        <v>27</v>
      </c>
      <c r="I38" s="324" t="s">
        <v>27</v>
      </c>
      <c r="J38" s="324"/>
      <c r="K38" s="182" t="s">
        <v>28</v>
      </c>
      <c r="L38" s="183" t="s">
        <v>28</v>
      </c>
      <c r="M38" s="184" t="s">
        <v>55</v>
      </c>
      <c r="O38" s="57" t="s">
        <v>44</v>
      </c>
      <c r="P38" s="169" t="s">
        <v>111</v>
      </c>
      <c r="Q38" s="42" t="s">
        <v>30</v>
      </c>
      <c r="R38" s="170">
        <v>12345</v>
      </c>
      <c r="S38" s="44"/>
      <c r="T38" s="44"/>
      <c r="U38" s="64" t="s">
        <v>51</v>
      </c>
      <c r="V38" s="44"/>
      <c r="W38" s="44"/>
      <c r="X38" s="14"/>
      <c r="Y38" s="44"/>
      <c r="Z38" s="2"/>
      <c r="AA38" s="2"/>
      <c r="AB38" s="178"/>
      <c r="AC38" s="196"/>
      <c r="AG38" s="136"/>
      <c r="AH38" s="179" t="s">
        <v>82</v>
      </c>
      <c r="AI38" s="136"/>
      <c r="AJ38" s="136"/>
      <c r="AK38" s="136"/>
      <c r="AL38" s="136"/>
    </row>
    <row r="39" spans="1:41" ht="16" customHeight="1" thickBot="1" x14ac:dyDescent="0.25">
      <c r="B39" s="115" t="s">
        <v>38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20" t="s">
        <v>52</v>
      </c>
      <c r="V39" s="197"/>
      <c r="W39" s="197"/>
      <c r="X39" s="197"/>
      <c r="Y39" s="197"/>
      <c r="Z39" s="197"/>
      <c r="AA39" s="197"/>
      <c r="AB39" s="197"/>
      <c r="AI39" s="5"/>
    </row>
    <row r="40" spans="1:41" ht="5" customHeight="1" x14ac:dyDescent="0.2">
      <c r="A40" s="198"/>
      <c r="B40" s="325"/>
      <c r="C40" s="249"/>
      <c r="D40" s="249"/>
      <c r="E40" s="249"/>
      <c r="F40" s="249"/>
      <c r="G40" s="249"/>
      <c r="H40" s="249"/>
      <c r="I40" s="249"/>
      <c r="J40" s="249"/>
      <c r="K40" s="326"/>
      <c r="L40" s="199"/>
      <c r="M40" s="227" t="s">
        <v>35</v>
      </c>
      <c r="N40" s="228"/>
      <c r="O40" s="229"/>
      <c r="P40" s="200"/>
      <c r="Q40" s="201"/>
      <c r="R40" s="79"/>
      <c r="S40" s="49"/>
      <c r="T40" s="49"/>
      <c r="U40" s="49"/>
      <c r="V40" s="202"/>
      <c r="W40" s="202"/>
      <c r="X40" s="199"/>
      <c r="Y40" s="199"/>
      <c r="Z40" s="203"/>
      <c r="AA40" s="203"/>
      <c r="AB40" s="203"/>
      <c r="AI40" s="5"/>
    </row>
    <row r="41" spans="1:41" ht="23" customHeight="1" x14ac:dyDescent="0.2">
      <c r="A41" s="198"/>
      <c r="B41" s="327"/>
      <c r="C41" s="248"/>
      <c r="D41" s="248"/>
      <c r="E41" s="248"/>
      <c r="F41" s="248"/>
      <c r="G41" s="248"/>
      <c r="H41" s="248"/>
      <c r="I41" s="248"/>
      <c r="J41" s="248"/>
      <c r="K41" s="328"/>
      <c r="L41" s="199"/>
      <c r="M41" s="230"/>
      <c r="N41" s="231"/>
      <c r="O41" s="232"/>
      <c r="P41" s="199"/>
      <c r="Q41" s="52" t="s">
        <v>30</v>
      </c>
      <c r="R41" s="80"/>
      <c r="S41" s="49"/>
      <c r="T41" s="49"/>
      <c r="U41" s="121" t="s">
        <v>53</v>
      </c>
      <c r="V41" s="202"/>
      <c r="W41" s="202"/>
      <c r="X41" s="199"/>
      <c r="Y41" s="199"/>
      <c r="Z41" s="203"/>
      <c r="AA41" s="203"/>
      <c r="AB41" s="203"/>
      <c r="AC41" s="196"/>
      <c r="AI41" s="5"/>
    </row>
    <row r="42" spans="1:41" ht="5" customHeight="1" thickBot="1" x14ac:dyDescent="0.25">
      <c r="A42" s="198"/>
      <c r="B42" s="329"/>
      <c r="C42" s="330"/>
      <c r="D42" s="330"/>
      <c r="E42" s="330"/>
      <c r="F42" s="330"/>
      <c r="G42" s="330"/>
      <c r="H42" s="330"/>
      <c r="I42" s="330"/>
      <c r="J42" s="330"/>
      <c r="K42" s="331"/>
      <c r="L42" s="199"/>
      <c r="M42" s="233"/>
      <c r="N42" s="234"/>
      <c r="O42" s="235"/>
      <c r="P42" s="204"/>
      <c r="Q42" s="205"/>
      <c r="R42" s="83"/>
      <c r="S42" s="49"/>
      <c r="T42" s="49"/>
      <c r="U42" s="49"/>
      <c r="V42" s="202"/>
      <c r="W42" s="202"/>
      <c r="X42" s="199"/>
      <c r="Y42" s="199"/>
      <c r="Z42" s="203"/>
      <c r="AA42" s="203"/>
      <c r="AB42" s="203"/>
      <c r="AI42" s="5"/>
    </row>
    <row r="43" spans="1:41" ht="6" customHeight="1" x14ac:dyDescent="0.2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206"/>
      <c r="R43" s="49"/>
      <c r="S43" s="49"/>
      <c r="T43" s="49"/>
      <c r="U43" s="49"/>
      <c r="V43" s="202"/>
      <c r="W43" s="202"/>
      <c r="X43" s="199"/>
      <c r="Y43" s="199"/>
      <c r="Z43" s="203"/>
      <c r="AA43" s="203"/>
      <c r="AB43" s="203"/>
      <c r="AI43" s="5"/>
    </row>
    <row r="44" spans="1:4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I44" s="5"/>
    </row>
    <row r="45" spans="1:4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I45" s="5"/>
    </row>
    <row r="46" spans="1:4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I46" s="5"/>
    </row>
    <row r="47" spans="1:41" ht="23" customHeight="1" x14ac:dyDescent="0.2">
      <c r="X47" s="1"/>
      <c r="AI47" s="5"/>
    </row>
    <row r="48" spans="1:41" ht="23.25" hidden="1" customHeight="1" x14ac:dyDescent="0.2">
      <c r="D48" s="207" t="s">
        <v>31</v>
      </c>
      <c r="H48" s="207" t="s">
        <v>28</v>
      </c>
      <c r="I48" s="207" t="s">
        <v>31</v>
      </c>
      <c r="O48" s="207" t="s">
        <v>25</v>
      </c>
      <c r="X48" s="1"/>
      <c r="AI48" s="5"/>
    </row>
    <row r="49" spans="4:35" ht="24" hidden="1" customHeight="1" x14ac:dyDescent="0.2">
      <c r="D49" s="207" t="s">
        <v>27</v>
      </c>
      <c r="H49" s="207" t="s">
        <v>32</v>
      </c>
      <c r="I49" s="208" t="s">
        <v>55</v>
      </c>
      <c r="O49" s="207" t="s">
        <v>37</v>
      </c>
      <c r="X49" s="1"/>
      <c r="AI49" s="5"/>
    </row>
    <row r="50" spans="4:35" ht="22.5" hidden="1" customHeight="1" x14ac:dyDescent="0.2">
      <c r="D50" s="207" t="s">
        <v>33</v>
      </c>
      <c r="I50" s="208" t="s">
        <v>54</v>
      </c>
      <c r="O50" s="207" t="s">
        <v>46</v>
      </c>
      <c r="X50" s="1"/>
      <c r="AI50" s="5"/>
    </row>
    <row r="51" spans="4:35" ht="16.5" hidden="1" customHeight="1" x14ac:dyDescent="0.2">
      <c r="O51" s="207" t="s">
        <v>45</v>
      </c>
      <c r="X51" s="1"/>
      <c r="AI51" s="5"/>
    </row>
  </sheetData>
  <mergeCells count="138">
    <mergeCell ref="AJ15:AJ18"/>
    <mergeCell ref="AJ21:AJ24"/>
    <mergeCell ref="AJ27:AJ30"/>
    <mergeCell ref="Q3:R3"/>
    <mergeCell ref="X9:Z9"/>
    <mergeCell ref="C7:D7"/>
    <mergeCell ref="L7:M7"/>
    <mergeCell ref="N7:O7"/>
    <mergeCell ref="L6:M6"/>
    <mergeCell ref="N6:O6"/>
    <mergeCell ref="K4:R4"/>
    <mergeCell ref="C8:D8"/>
    <mergeCell ref="L8:M8"/>
    <mergeCell ref="N8:O8"/>
    <mergeCell ref="C9:D9"/>
    <mergeCell ref="C10:D10"/>
    <mergeCell ref="L10:M10"/>
    <mergeCell ref="N10:O10"/>
    <mergeCell ref="C11:D11"/>
    <mergeCell ref="L11:M11"/>
    <mergeCell ref="N11:O11"/>
    <mergeCell ref="L9:M9"/>
    <mergeCell ref="N9:O9"/>
    <mergeCell ref="C16:D16"/>
    <mergeCell ref="AH2:AM2"/>
    <mergeCell ref="AI6:AI7"/>
    <mergeCell ref="AI10:AI11"/>
    <mergeCell ref="AH6:AH8"/>
    <mergeCell ref="AH10:AH12"/>
    <mergeCell ref="U9:V9"/>
    <mergeCell ref="B1:R1"/>
    <mergeCell ref="B2:C2"/>
    <mergeCell ref="D2:G2"/>
    <mergeCell ref="H2:I2"/>
    <mergeCell ref="J2:M2"/>
    <mergeCell ref="N2:P2"/>
    <mergeCell ref="Q2:R2"/>
    <mergeCell ref="B5:B6"/>
    <mergeCell ref="C5:D6"/>
    <mergeCell ref="E5:H6"/>
    <mergeCell ref="I5:I6"/>
    <mergeCell ref="K5:O5"/>
    <mergeCell ref="P5:P6"/>
    <mergeCell ref="B3:C3"/>
    <mergeCell ref="D3:M3"/>
    <mergeCell ref="N3:P3"/>
    <mergeCell ref="Q5:R6"/>
    <mergeCell ref="B4:I4"/>
    <mergeCell ref="L16:M16"/>
    <mergeCell ref="N16:O16"/>
    <mergeCell ref="C12:D12"/>
    <mergeCell ref="L12:M12"/>
    <mergeCell ref="N12:O12"/>
    <mergeCell ref="C13:D13"/>
    <mergeCell ref="L13:M13"/>
    <mergeCell ref="N13:O13"/>
    <mergeCell ref="C17:D17"/>
    <mergeCell ref="L17:M17"/>
    <mergeCell ref="N17:O17"/>
    <mergeCell ref="C14:D14"/>
    <mergeCell ref="L14:M14"/>
    <mergeCell ref="N14:O14"/>
    <mergeCell ref="C15:D15"/>
    <mergeCell ref="L15:M15"/>
    <mergeCell ref="N15:O15"/>
    <mergeCell ref="C20:D20"/>
    <mergeCell ref="L20:M20"/>
    <mergeCell ref="N20:O20"/>
    <mergeCell ref="C21:D21"/>
    <mergeCell ref="L21:M21"/>
    <mergeCell ref="N21:O21"/>
    <mergeCell ref="C18:D18"/>
    <mergeCell ref="L18:M18"/>
    <mergeCell ref="N18:O18"/>
    <mergeCell ref="C19:D19"/>
    <mergeCell ref="L19:M19"/>
    <mergeCell ref="N19:O19"/>
    <mergeCell ref="C24:D24"/>
    <mergeCell ref="L24:M24"/>
    <mergeCell ref="N24:O24"/>
    <mergeCell ref="B26:D26"/>
    <mergeCell ref="E26:G26"/>
    <mergeCell ref="H26:I26"/>
    <mergeCell ref="J26:K26"/>
    <mergeCell ref="L26:N26"/>
    <mergeCell ref="C22:D22"/>
    <mergeCell ref="L22:M22"/>
    <mergeCell ref="N22:O22"/>
    <mergeCell ref="C23:D23"/>
    <mergeCell ref="L23:M23"/>
    <mergeCell ref="N23:O23"/>
    <mergeCell ref="E29:G29"/>
    <mergeCell ref="H29:I29"/>
    <mergeCell ref="J29:K29"/>
    <mergeCell ref="Q29:R29"/>
    <mergeCell ref="E30:G30"/>
    <mergeCell ref="H30:I30"/>
    <mergeCell ref="J30:K30"/>
    <mergeCell ref="Q30:R30"/>
    <mergeCell ref="Q26:R26"/>
    <mergeCell ref="E27:G27"/>
    <mergeCell ref="H27:I27"/>
    <mergeCell ref="J27:K27"/>
    <mergeCell ref="Q27:R27"/>
    <mergeCell ref="E28:G28"/>
    <mergeCell ref="H28:I28"/>
    <mergeCell ref="J28:K28"/>
    <mergeCell ref="Q28:R28"/>
    <mergeCell ref="E33:G33"/>
    <mergeCell ref="H33:I33"/>
    <mergeCell ref="J33:K33"/>
    <mergeCell ref="Q33:R33"/>
    <mergeCell ref="E34:G34"/>
    <mergeCell ref="H34:I34"/>
    <mergeCell ref="J34:K34"/>
    <mergeCell ref="Q34:R34"/>
    <mergeCell ref="E31:G31"/>
    <mergeCell ref="H31:I31"/>
    <mergeCell ref="J31:K31"/>
    <mergeCell ref="Q31:R31"/>
    <mergeCell ref="E32:G32"/>
    <mergeCell ref="H32:I32"/>
    <mergeCell ref="J32:K32"/>
    <mergeCell ref="Q32:R32"/>
    <mergeCell ref="C38:D38"/>
    <mergeCell ref="E38:F38"/>
    <mergeCell ref="I38:J38"/>
    <mergeCell ref="B40:K42"/>
    <mergeCell ref="M40:O42"/>
    <mergeCell ref="E35:G35"/>
    <mergeCell ref="H35:I35"/>
    <mergeCell ref="J35:K35"/>
    <mergeCell ref="Q35:R35"/>
    <mergeCell ref="B36:R36"/>
    <mergeCell ref="B37:B38"/>
    <mergeCell ref="C37:D37"/>
    <mergeCell ref="E37:F37"/>
    <mergeCell ref="I37:J37"/>
  </mergeCells>
  <phoneticPr fontId="1"/>
  <dataValidations count="6">
    <dataValidation type="list" allowBlank="1" showInputMessage="1" showErrorMessage="1" sqref="K38:L38">
      <formula1>$H$48:$H$49</formula1>
    </dataValidation>
    <dataValidation type="list" allowBlank="1" showInputMessage="1" showErrorMessage="1" sqref="M38">
      <formula1>$I$48:$I$51</formula1>
    </dataValidation>
    <dataValidation type="list" allowBlank="1" showInputMessage="1" showErrorMessage="1" sqref="C38:F38 H38:J38">
      <formula1>$D$48:$D$50</formula1>
    </dataValidation>
    <dataValidation type="list" allowBlank="1" showInputMessage="1" showErrorMessage="1" sqref="G38">
      <formula1>$D$48:$D$51</formula1>
    </dataValidation>
    <dataValidation type="list" allowBlank="1" showInputMessage="1" showErrorMessage="1" sqref="X37:Y37">
      <formula1>$O$48:$O$50</formula1>
    </dataValidation>
    <dataValidation type="list" allowBlank="1" showInputMessage="1" showErrorMessage="1" sqref="P37">
      <formula1>$O$48:$O$51</formula1>
    </dataValidation>
  </dataValidations>
  <pageMargins left="0.70866141732283472" right="0.39370078740157483" top="0.55118110236220474" bottom="0.55118110236220474" header="0.31496062992125984" footer="0.31496062992125984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検査表 </vt:lpstr>
      <vt:lpstr>記入例</vt:lpstr>
      <vt:lpstr>記入例!Print_Area</vt:lpstr>
      <vt:lpstr>'検査表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2021-01-18T00:33:47Z</dcterms:created>
  <dcterms:modified xsi:type="dcterms:W3CDTF">2024-04-22T06:48:22Z</dcterms:modified>
</cp:coreProperties>
</file>